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מכרזים 2022\סינמטק\"/>
    </mc:Choice>
  </mc:AlternateContent>
  <bookViews>
    <workbookView xWindow="0" yWindow="0" windowWidth="23040" windowHeight="9375" tabRatio="577"/>
  </bookViews>
  <sheets>
    <sheet name="תנאי-סף" sheetId="1" r:id="rId1"/>
    <sheet name="איכות" sheetId="8" r:id="rId2"/>
    <sheet name="תכנית עבודה" sheetId="19" r:id="rId3"/>
    <sheet name="מחיר" sheetId="21" r:id="rId4"/>
    <sheet name="סיכום" sheetId="22" r:id="rId5"/>
  </sheets>
  <definedNames>
    <definedName name="_Ref173487267" localSheetId="0">'תנאי-סף'!#REF!</definedName>
    <definedName name="_Ref179538436" localSheetId="0">'תנאי-סף'!#REF!</definedName>
    <definedName name="_Ref263083897" localSheetId="0">'תנאי-סף'!#REF!</definedName>
    <definedName name="_Ref274737718" localSheetId="0">'תנאי-סף'!#REF!</definedName>
    <definedName name="_Ref274737979" localSheetId="0">'תנאי-סף'!#REF!</definedName>
    <definedName name="_Ref295727242" localSheetId="0">'תנאי-סף'!$B$9</definedName>
    <definedName name="_Ref296892065" localSheetId="0">'תנאי-סף'!#REF!</definedName>
    <definedName name="_Ref297537484" localSheetId="0">'תנאי-סף'!#REF!</definedName>
    <definedName name="_Ref297537502" localSheetId="0">'תנאי-סף'!#REF!</definedName>
    <definedName name="_Ref299015948" localSheetId="0">'תנאי-סף'!#REF!</definedName>
    <definedName name="_Ref299441922" localSheetId="0">'תנאי-סף'!#REF!</definedName>
    <definedName name="_Ref299445146" localSheetId="0">'תנאי-סף'!#REF!</definedName>
    <definedName name="_Ref299615356" localSheetId="0">'תנאי-סף'!#REF!</definedName>
    <definedName name="_Ref299617500" localSheetId="0">'תנאי-סף'!#REF!</definedName>
    <definedName name="_Ref304923103" localSheetId="0">'תנאי-סף'!#REF!</definedName>
    <definedName name="_Ref304980088" localSheetId="0">'תנאי-סף'!#REF!</definedName>
    <definedName name="_Ref306772740" localSheetId="0">'תנאי-סף'!#REF!</definedName>
    <definedName name="_Ref316295880" localSheetId="0">'תנאי-סף'!#REF!</definedName>
    <definedName name="_Ref316372399" localSheetId="0">'תנאי-סף'!#REF!</definedName>
    <definedName name="_Ref329872137" localSheetId="0">'תנאי-סף'!#REF!</definedName>
    <definedName name="_Ref373241086" localSheetId="0">'תנאי-סף'!#REF!</definedName>
    <definedName name="_Ref374524676" localSheetId="0">'תנאי-סף'!#REF!</definedName>
    <definedName name="_Ref375743705" localSheetId="0">'תנאי-סף'!#REF!</definedName>
    <definedName name="_Ref414963483" localSheetId="0">'תנאי-סף'!#REF!</definedName>
    <definedName name="_Ref416103278" localSheetId="0">'תנאי-סף'!#REF!</definedName>
    <definedName name="_Ref420855264" localSheetId="0">'תנאי-סף'!#REF!</definedName>
    <definedName name="_Ref421107478" localSheetId="0">'תנאי-סף'!#REF!</definedName>
    <definedName name="_Ref523216539" localSheetId="0">'תנאי-סף'!#REF!</definedName>
    <definedName name="_Ref524009118" localSheetId="0">'תנאי-סף'!#REF!</definedName>
    <definedName name="_xlnm.Print_Area" localSheetId="1">איכות!$A$1:$G$11</definedName>
    <definedName name="_xlnm.Print_Area" localSheetId="0">'תנאי-סף'!$A$1:$J$53</definedName>
  </definedNames>
  <calcPr calcId="191029"/>
</workbook>
</file>

<file path=xl/calcChain.xml><?xml version="1.0" encoding="utf-8"?>
<calcChain xmlns="http://schemas.openxmlformats.org/spreadsheetml/2006/main">
  <c r="C8" i="22" l="1"/>
  <c r="D8" i="22"/>
  <c r="A10" i="22"/>
  <c r="F8" i="21"/>
  <c r="G8" i="21" s="1"/>
  <c r="H8" i="21" s="1"/>
  <c r="D9" i="22" s="1"/>
  <c r="F6" i="21"/>
  <c r="G6" i="21" s="1"/>
  <c r="H6" i="21" s="1"/>
  <c r="C9" i="22" s="1"/>
  <c r="C10" i="22" l="1"/>
  <c r="C11" i="22" s="1"/>
  <c r="D10" i="22"/>
  <c r="D11" i="22" s="1"/>
  <c r="H13" i="19" l="1"/>
  <c r="F13" i="19"/>
  <c r="D13" i="19"/>
  <c r="C13" i="19"/>
  <c r="F11" i="8" l="1"/>
  <c r="D11" i="8"/>
  <c r="J27" i="1" a="1"/>
  <c r="J27" i="1" s="1"/>
  <c r="I27" i="1" a="1"/>
  <c r="I27" i="1" s="1"/>
  <c r="H27" i="1" a="1"/>
  <c r="H27" i="1" s="1"/>
  <c r="G27" i="1" a="1"/>
  <c r="G27" i="1" s="1"/>
  <c r="F27" i="1" a="1"/>
  <c r="F27" i="1" s="1"/>
  <c r="E27" i="1" a="1"/>
  <c r="E27" i="1" s="1"/>
  <c r="D27" i="1" a="1"/>
  <c r="D27" i="1" s="1"/>
  <c r="J14" i="1" a="1"/>
  <c r="J14" i="1" s="1"/>
  <c r="I14" i="1" a="1"/>
  <c r="I14" i="1" s="1"/>
  <c r="H14" i="1" a="1"/>
  <c r="H14" i="1" s="1"/>
  <c r="G14" i="1" a="1"/>
  <c r="G14" i="1" s="1"/>
  <c r="F14" i="1" a="1"/>
  <c r="F14" i="1" s="1"/>
  <c r="E14" i="1" a="1"/>
  <c r="E14" i="1" s="1"/>
  <c r="D14" i="1" a="1"/>
  <c r="D14" i="1" s="1"/>
  <c r="F1" i="8" l="1"/>
  <c r="F2" i="8" s="1"/>
  <c r="I8" i="1" a="1"/>
  <c r="I8" i="1" s="1"/>
  <c r="D1" i="8"/>
  <c r="F8" i="1" a="1"/>
  <c r="F8" i="1" s="1"/>
  <c r="G8" i="1" a="1"/>
  <c r="G8" i="1" s="1"/>
  <c r="H8" i="1" a="1"/>
  <c r="H8" i="1" s="1"/>
  <c r="D2" i="8" l="1"/>
  <c r="I7" i="1"/>
  <c r="I53" i="1" s="1"/>
  <c r="F7" i="1"/>
  <c r="F53" i="1" s="1"/>
  <c r="H7" i="1"/>
  <c r="H53" i="1" s="1"/>
  <c r="G7" i="1"/>
  <c r="G53" i="1" s="1"/>
  <c r="C11" i="8" l="1"/>
  <c r="E8" i="1" a="1"/>
  <c r="E8" i="1" s="1"/>
  <c r="J8" i="1" a="1"/>
  <c r="J8" i="1" s="1"/>
  <c r="D8" i="1" a="1"/>
  <c r="D8" i="1" s="1"/>
  <c r="J7" i="1" l="1"/>
  <c r="J53" i="1" s="1"/>
  <c r="E7" i="1"/>
  <c r="E53" i="1" s="1"/>
  <c r="D7" i="1"/>
  <c r="D53" i="1" s="1"/>
</calcChain>
</file>

<file path=xl/sharedStrings.xml><?xml version="1.0" encoding="utf-8"?>
<sst xmlns="http://schemas.openxmlformats.org/spreadsheetml/2006/main" count="159" uniqueCount="148">
  <si>
    <t>מס' סעיף</t>
  </si>
  <si>
    <t>תיאור התנאי</t>
  </si>
  <si>
    <t>מסמכים נדרשים</t>
  </si>
  <si>
    <t>משקל</t>
  </si>
  <si>
    <t>משקל בציון האיכות</t>
  </si>
  <si>
    <t>ציון כולל לפרמטר</t>
  </si>
  <si>
    <t>ציון איכות</t>
  </si>
  <si>
    <t>רכיב</t>
  </si>
  <si>
    <t>נימוק/ציון גלם</t>
  </si>
  <si>
    <t>טלפון:</t>
  </si>
  <si>
    <t>מס' סעיף:</t>
  </si>
  <si>
    <t>קריטריון:</t>
  </si>
  <si>
    <t>מס"ד:</t>
  </si>
  <si>
    <t>שם המציע:</t>
  </si>
  <si>
    <t>ח.פ.</t>
  </si>
  <si>
    <t xml:space="preserve">סה"כ ציון איכות </t>
  </si>
  <si>
    <t>איש קשר לצורך המכרז:</t>
  </si>
  <si>
    <t>ניקוד איכות</t>
  </si>
  <si>
    <t>כתובת דוא"ל:</t>
  </si>
  <si>
    <t>תנאי סף</t>
  </si>
  <si>
    <t>6.1</t>
  </si>
  <si>
    <t>6.2</t>
  </si>
  <si>
    <t>הצעה שלמה?</t>
  </si>
  <si>
    <t>7.3</t>
  </si>
  <si>
    <t>5.1</t>
  </si>
  <si>
    <t>5</t>
  </si>
  <si>
    <t>5.1.1</t>
  </si>
  <si>
    <t>5.1.2</t>
  </si>
  <si>
    <t>5.1.3</t>
  </si>
  <si>
    <t>המציע הוא רשות מוניציפלית או עמותה או חברה לתועלת הציבור (חל"צ) או הקדש.</t>
  </si>
  <si>
    <t>5.2</t>
  </si>
  <si>
    <t>תנאי סף מנהליים</t>
  </si>
  <si>
    <t>תנאי סף מקצועיים</t>
  </si>
  <si>
    <t>5.2.1</t>
  </si>
  <si>
    <t>למציע</t>
  </si>
  <si>
    <t>5.2.2</t>
  </si>
  <si>
    <t>6.3</t>
  </si>
  <si>
    <t>6.4</t>
  </si>
  <si>
    <t>6.5</t>
  </si>
  <si>
    <t>6.6</t>
  </si>
  <si>
    <t>6.7</t>
  </si>
  <si>
    <t>6.8</t>
  </si>
  <si>
    <t>6.9</t>
  </si>
  <si>
    <t>6.10</t>
  </si>
  <si>
    <t>6.11</t>
  </si>
  <si>
    <t>6.12</t>
  </si>
  <si>
    <t>6.13</t>
  </si>
  <si>
    <t>6.14</t>
  </si>
  <si>
    <t>6.15</t>
  </si>
  <si>
    <t>6.16</t>
  </si>
  <si>
    <t>6.17</t>
  </si>
  <si>
    <t>חוברת הצעה מלאה וחתומה כנדרש בסעיף 7 להלן</t>
  </si>
  <si>
    <t>6.18</t>
  </si>
  <si>
    <t>6.19</t>
  </si>
  <si>
    <t>6.20</t>
  </si>
  <si>
    <t>טופס כתב הצעה, המצורף כחלק ב' למסמכי המכרז כשהוא חתום על-ידי נושא משרה המוסמך לחייב את המציע ומאושר על ידי עו"ד כנדרש.</t>
  </si>
  <si>
    <t>אם המציע הוא תאגיד, יצורף בנוסף אישור עו"ד על היות החתומים בשמו על מסמכי המכרז רשאים לחייב את המציע בחתימתם.</t>
  </si>
  <si>
    <t>9.6.1</t>
  </si>
  <si>
    <t>9.6.2</t>
  </si>
  <si>
    <t>9.6.3</t>
  </si>
  <si>
    <t>9.6.4</t>
  </si>
  <si>
    <t>9.6.5</t>
  </si>
  <si>
    <t>9.6.6</t>
  </si>
  <si>
    <t>9.6.7</t>
  </si>
  <si>
    <t>ציון מחיר מנורמל</t>
  </si>
  <si>
    <t>תשלום חודשי קבוע עבור הפעילות השוטפת</t>
  </si>
  <si>
    <t>ציון מחיר</t>
  </si>
  <si>
    <t>סה"כ ציון</t>
  </si>
  <si>
    <t>ההצעה תוגש ב־2 עותקים קשיחים (מודפסים) ועותק אחד דיגיטלי (בפורמט pdf או docx על גבי החסן נייד cd או dok)</t>
  </si>
  <si>
    <t>5.2.2.1</t>
  </si>
  <si>
    <t>המציע עומד בדרישות תקנה 6(א) לתקנות חובת המכרזים, התשנ"ג-1993 ומחזיק בכל האישורים הנדרשים לפי חוק עסקאות גופים ציבוריים, התשל"ו-1976, כשהם תקפים.</t>
  </si>
  <si>
    <t>אין מניעה, לפי כל דין ו/או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t>
  </si>
  <si>
    <r>
      <t xml:space="preserve">אם המציע הוא עמותה או חברה לתועלת הציבור (חל"צ) יש לצרף אישור מהרשם הרלוונטי בדבר ניהול תקין לשנת 2022 </t>
    </r>
    <r>
      <rPr>
        <b/>
        <sz val="12"/>
        <color theme="1"/>
        <rFont val="David"/>
        <family val="2"/>
      </rPr>
      <t>או</t>
    </r>
    <r>
      <rPr>
        <sz val="12"/>
        <color theme="1"/>
        <rFont val="David"/>
        <family val="2"/>
      </rPr>
      <t xml:space="preserve"> בדבר הגשת מסמכים, לפי העניין.</t>
    </r>
  </si>
  <si>
    <t>בתוך מעטפת הצעת המחיר יצרף המציע פירוט חישוב עלויות ובו התייחסות לכל הרכיבים הכלולים בהצעת המחיר. מובהר כי הצעות שפירוט העלויות בהן יחרוג מגדר הסביר ייפסלו, אך למציע תינתן זכות טיעון לשם הבהרת הנחותיו במקרה של פסילה כאמור.</t>
  </si>
  <si>
    <t>רשימת הפרטים בהצעת המציע, שהמציע מעוניין שיהיו חסויים במידה והוא יזכה, על פי האמור בסעיף ‎13להלן.</t>
  </si>
  <si>
    <t>7.9</t>
  </si>
  <si>
    <r>
      <t xml:space="preserve">סוג התאגיד:
</t>
    </r>
    <r>
      <rPr>
        <sz val="12"/>
        <rFont val="David"/>
        <family val="2"/>
      </rPr>
      <t>9.6.4.1.	מציע המציג הסכם שיתוף פעולה עם הרשות המקומית בה ממוקם המבנה ובו התחייבות לשיתוף פעולה למשך חמש השנים הקרובות – יקבל 5 נק'.
9.6.4.2.	מציע אשר הינו תאגיד עירוני בבעלות הרשות המקומית או רשות מקומית – יקבל 10 נק'.</t>
    </r>
  </si>
  <si>
    <t>מציע:</t>
  </si>
  <si>
    <t>ציון</t>
  </si>
  <si>
    <t>נימוק</t>
  </si>
  <si>
    <t>סה"כ ניקוד לאיכות</t>
  </si>
  <si>
    <t>התרשמות מתכנית העבודה המוצעת:</t>
  </si>
  <si>
    <t xml:space="preserve">פרמטרים </t>
  </si>
  <si>
    <t>ניקוד מקסימלי</t>
  </si>
  <si>
    <t>דירוג הצעת המחיר</t>
  </si>
  <si>
    <t>מחיר ליחידה – כולל מע"מ</t>
  </si>
  <si>
    <t>תיאור</t>
  </si>
  <si>
    <t>שם המציע</t>
  </si>
  <si>
    <t>מספר המציע</t>
  </si>
  <si>
    <t>ציון משוקלל</t>
  </si>
  <si>
    <t>משקולת</t>
  </si>
  <si>
    <t>דירוג המציעים</t>
  </si>
  <si>
    <t xml:space="preserve">כל מסמכי המכרז (לרבות פרוטוקול מענה לשאלות הבהרה וכן סיכום שאלות ותשובות מכנס הספקים אשר יפורסם ע"י המשרד). יש לחתום על כל מסמכי המכרז והחוזה בראשי תיבות בתחתית כל עמוד כהוכחה לקריאת המסמכים והבנתם. </t>
  </si>
  <si>
    <t>הצהרה בדבר עמידה בהוראות חוק שוויון זכויות חתומה ע"י עו"ד (נספח ב'7 ).</t>
  </si>
  <si>
    <t>תצהיר בדבר היעדר הרשעות לפי חוק עובדים זרים וחוק שכר מינימום חתום ע"י עו"ד (נספח ב'8).</t>
  </si>
  <si>
    <t>התחייבות ואישור המציע לקיום החקיקה בתחום העסקת עובדים חתומה ע"י עו"ד (נספח ב'9).</t>
  </si>
  <si>
    <t>הצהרה על שימוש בתוכנות מקוריות חתומה ע"י עו"ד/רו"ח (נספח ב'10).</t>
  </si>
  <si>
    <t>על המציע לצרף מסמך בשפה העברית המתאר את פרופיל המציע.</t>
  </si>
  <si>
    <t>נספח הצעת המחיר חתום (נספח ב'11). מובהר כי הצעת המחיר תמולא ותחתם ע"י מורשה החתימה מטעם המציע ותצורף במעטפה סגורה ונפרדת.</t>
  </si>
  <si>
    <t>נספח ב'12 למסמכי המכרז – יצורף מסומן ע"י המציע ברובריקות המתאימות, לפי האישורים והנספחים אותם צירף המציע להצעתו.</t>
  </si>
  <si>
    <t>רכיב המחיר</t>
  </si>
  <si>
    <t>שקלול ציונים סופיים</t>
  </si>
  <si>
    <t>למיקום המבנה</t>
  </si>
  <si>
    <t>5.2.1.1.</t>
  </si>
  <si>
    <t>המבנה שבו יופעל הסינמטק ימוקם באחת מהרשויות הנמנות בהחלטת הממשלה כהגדרתה למכרז.</t>
  </si>
  <si>
    <t>5.2.1.2</t>
  </si>
  <si>
    <r>
      <t xml:space="preserve">המציע קיים פעילות תרבות ערבית בהיקף שנתי שלא יפחת מ-100,000 ₪ (כולל מע"מ) בלפחות שתים מהשנים 2019, 2020 ו־2021.
לעניין סעיף זה </t>
    </r>
    <r>
      <rPr>
        <b/>
        <sz val="12"/>
        <color theme="1"/>
        <rFont val="David"/>
        <family val="2"/>
      </rPr>
      <t>"פעילות תרבות ערבית"</t>
    </r>
    <r>
      <rPr>
        <sz val="12"/>
        <color theme="1"/>
        <rFont val="David"/>
        <family val="2"/>
      </rPr>
      <t xml:space="preserve"> – פעילות תרבות מבין תחומי התרבות המוכרים במנהל התרבות, המוגדרים בסעיף 2.9 לעיל, אשר מופנית לחברה הערבית ומבצועת על ידי אמנים ערבים.</t>
    </r>
  </si>
  <si>
    <t>5.2.3</t>
  </si>
  <si>
    <t>למנהל הסינמטק המוצע</t>
  </si>
  <si>
    <t>5.2.3.3</t>
  </si>
  <si>
    <t>5.2.2.2</t>
  </si>
  <si>
    <t xml:space="preserve">	על מנהל הסינמטק המוצע להיות בעל ניסיון בלפחות באחד מחלופות הניסיון שלהלן (א' או ב'):</t>
  </si>
  <si>
    <t>א.</t>
  </si>
  <si>
    <t>ב.</t>
  </si>
  <si>
    <t>הינו בעל ניסיון מעשי בעולם אומנויות המסך והקול.
יובהר כי לטובת הוכחת עמידתו בתנאי סף זה, על המציע להציג בחוברת ההצעה את הניסון המקצועי של מנהל הסינמטק המוצע בעולם אומנויות המסך והקול.</t>
  </si>
  <si>
    <t>הינו בעל ניסיון מוכח של ארבע שנים לפחות, בעשר השנים האחרונות, בניהול מוסדות תרבות וקהילה.</t>
  </si>
  <si>
    <t>מנהל הסינמטק המוצע הינו דובר השפה הערבית כשפת אם או ברמת שפת אם</t>
  </si>
  <si>
    <t>אישורים לפי חוק עסקאות גופים ציבוריים, בדבר ניהול פנקסי חשבונות ורשומות, כשהוא תקף, להוכחת העמידה בתנאי הסף שבסעיף ‎‎5.1.1 לעיל.</t>
  </si>
  <si>
    <t>לצורך הוכחת עמידה בתנאי הסף שבסעיף ‎5.1.3 לעיל, המציע יציג נסח חברה עדכני מרשות התאגידים.</t>
  </si>
  <si>
    <t>תצהיר של ראש הרשות של הרשות המקומית שבה יפעל הסינמטק אין "קולנוע מסחרי" אשר פועל בתחומי הרשות (נספח ב'5).</t>
  </si>
  <si>
    <t xml:space="preserve"> לצורך הוכחת עמידתו בתנאי הסף המפורט בסעיף ‎5.2.2 לעיל על המציע לפרט על אודות ניסיונו בביצוע השירותים הנדרשים, תוך ציון היקף הפעילות ומאפייניה, שם הלקוח, שם איש הקשר ומספר הטלפון שלו כמפורט בחוברת ההצעה. הפרטים יסופקו בהתאם לנדרש בנספח ב'2 למסמכי המכרז. הניסיון יפורט ברשימה כרונולוגית מלאה של העבודות שבוצעו במהלך שנות הניסיון.</t>
  </si>
  <si>
    <t>לצורך הוכחת עמידתו בתנאי הסף המפורט בסעיף ‎5.2.3 לעיל על המציע לפרט על אודות ניסיונו של מנהל הסינמטק המיועד מטעמו, תוך ציון היקף הפעילויות ומאפייניהן, שם הלקוח, שם איש הקשר ומספר הטלפון שלו כמפורט בחוברת ההצעה. הפרטים יסופקו בהתאם לנדרש בנספח ב'3 למסמכי המכרז. הניסיון יפורט ברשימה כרונולוגית מלאה של העבודות שבוצעו במהלך שנות הניסיון</t>
  </si>
  <si>
    <t>על המציע לצרף בסופו של נספח ב'3 קורות חיים ומסמכים המעידים על הכשרתו וניסיונו המקצועי של מנהל הסינמטק המוצע. במידה והמציע מציג מנהל פרויקט שאינו מועסק אצלו בעת הגשת ההצעה, יש לצרף הסכם העסקה מותנה.</t>
  </si>
  <si>
    <t>מסמכים המעידים על התקשרות עם בעל המבנה המיועד לשם הסינמטק.</t>
  </si>
  <si>
    <t>מסמך המפרט את תכניתו הכלכלית להעמדת תקציב מעבר לתקצוב מטעם המשרד. 
ככל שהמציע מסתמך על תמיכת הגוף הממן על המציע לצרף גם את התחייבות הגוף הממן (נספח ב'4) להעמדת המימון.</t>
  </si>
  <si>
    <t>מסמך מפורט המתאר את שיטת העבודה המוצעת לפיה מתכנן המציע לבצע את השירותים נשואי המכרז. המסמך יתייחס לכל התחומים המרכיבים את ביצועו הכולל של הפרויקט. המסמך יוגש בצמוד ליתר מסמכי ההצעה, בעותק אחד קשיח שיצורף לכל אחד מעותקי ההצעה הקשיחים וכן עותק אלקטרוני – ב-WORD/PDF בלבד. תכנית העבודה תוגש בנוסח  נספח ב'6</t>
  </si>
  <si>
    <t>6.21</t>
  </si>
  <si>
    <t>6.22</t>
  </si>
  <si>
    <t xml:space="preserve">מציע המבקש שלא לחשוף סוד מסחרי או סוד מקצועי המפורט במסגרת הצעתו, יצרף עותק נוסף מושחר בפורמט דיגיטלי (במקרה של הצגת הצעה זוכה לעיון מציעים אחרים, המשרד לא ישחיר בעצמו פרטים בהצעה. מציע המעוניין בחיסיון פרטים נדרש לצרף עותק מושחר). </t>
  </si>
  <si>
    <r>
      <rPr>
        <b/>
        <sz val="12"/>
        <rFont val="David"/>
        <family val="2"/>
      </rPr>
      <t xml:space="preserve">מיקום מבנה הסינמטק המוצע </t>
    </r>
    <r>
      <rPr>
        <sz val="12"/>
        <rFont val="David"/>
        <family val="2"/>
      </rPr>
      <t>:
9.6.1.1.	רשות מקומית ובה עד 19,999 תושבים – 5 נק'.
9.6.1.2.	רשות מקומית ובה 20,000 עד 39,999 תושבים – 10 נק'.
9.6.1.3.	רשות מקומית ובה 40,000 עד 59,999 תושבים – 15 נק'.
9.6.1.4.	רשות מקומית ובה מעל 59,999 תושבים– 20 נק'.</t>
    </r>
  </si>
  <si>
    <r>
      <rPr>
        <b/>
        <sz val="12"/>
        <rFont val="David"/>
        <family val="2"/>
      </rPr>
      <t xml:space="preserve">נגישות של קהלי היעד למיקום המבנה המוצע לסינמטק:
</t>
    </r>
    <r>
      <rPr>
        <sz val="12"/>
        <rFont val="David"/>
        <family val="2"/>
      </rPr>
      <t>מספר התושבים הערבים החיים בישובים ערביים (ישובים אשר בהם מעל 70% אוכלוסייה ערבית).
הניקוד יינתן בהתאם למספר התושבים הערבים החיים בישובים ערבים וכמפורט להלן:
9.6.2.1.	עבור 50,000 עד 69,999 תושבים ערבים החיים ברדיוס של 20 ק"מ ממקום המבנה המוצע לסינמטק– 6 נקודות.
9.6.2.2.	עבור 70,000 עד 99,999 תושבים ערבים החיים ברדיוס של 20 ק"מ ממקום המבנה המוצע לסינמטק – 8 נקודות.
9.6.2.3.	עבור מעל 100,000 תושבים ערבים החיים ברדיוס של 20 ק"מ ממקום המבנה המוצע לסינמטק – 10 נקודות.</t>
    </r>
  </si>
  <si>
    <r>
      <t xml:space="preserve">נתוני המבנה המוצע לשימוש הסינמטק :
</t>
    </r>
    <r>
      <rPr>
        <sz val="12"/>
        <rFont val="David"/>
        <family val="2"/>
      </rPr>
      <t>9.6.3.1.	מבנה היסטורי– 5 נק'.
לעניין סעיף זה "מבנה היסטורי" – מבנה המוכרז על ידי המועצה לשימור אתרים כמבנה היסטורי.
9.6.3.2.	מבנה בו החלל שישמש את הסינמטק בין 300 ל-500 מ"ר – 2 נק'.
9.6.3.3.	מבנה בו החלל שישמש את הסינמטק מעל 500 מ"ר – 5 נק'</t>
    </r>
  </si>
  <si>
    <r>
      <rPr>
        <b/>
        <sz val="12"/>
        <rFont val="David"/>
        <family val="2"/>
      </rPr>
      <t xml:space="preserve">תכנית עבודה מוצעת </t>
    </r>
    <r>
      <rPr>
        <sz val="12"/>
        <rFont val="David"/>
        <family val="2"/>
      </rPr>
      <t xml:space="preserve">
פירוט תכנית העבודה של הסינמטק לשנתיים הבאות, הניקוד במסגרת תכנית העבודה המוצעת. 
"ראה לשונית תכנית עבודה"</t>
    </r>
  </si>
  <si>
    <r>
      <rPr>
        <b/>
        <sz val="12"/>
        <rFont val="David"/>
        <family val="2"/>
      </rPr>
      <t>מימון עצמי:</t>
    </r>
    <r>
      <rPr>
        <sz val="12"/>
        <rFont val="David"/>
        <family val="2"/>
      </rPr>
      <t xml:space="preserve">
ייבחן הסכום אותו מתחייב המציע להעמיד ממקורותיו מעבר לטובת הפרויקט בכל שנה מעבר להכנסות המשרד, הניקוד יינתן באופן הבא:
9.6.6.1.	העמדת מקורות מימון עצמיים בסכום של 100,000 – 199,999 ₪ – 2 נק'.
9.6.6.2.	העמדת מקורות מימון עצמיים בסכום של 200,000 – 299,999 ₪ – 5 נק'.
9.6.6.3.	העמדת מקורות מימון עצמיים בסכום של 300,000 – 399,999 ₪ – 7 נק'.
9.6.6.4.	העמדת מקורות מימון עצמיים בסכום של 400,000 ₪ ומעלה – 10 נק'.</t>
    </r>
  </si>
  <si>
    <r>
      <t xml:space="preserve">איכות מנהל הסינמטק המוצע (15 נק'):
</t>
    </r>
    <r>
      <rPr>
        <sz val="12"/>
        <rFont val="David"/>
        <family val="2"/>
      </rPr>
      <t>9.6.7.1.	ייבחנו מספר הפרויקטים אשר מנהל הסינמטק היה שותף בהפקתם ויצירתם בחמש השנים האחרונות. על כל סרט / סדרה / פרויקט בתחום הטלוויזיה / ניו מדיה בו היה מנהל הסינמטק המוצע שותף, יקבל המציע 2 נק', עד למקסימום של 12 נק' עבור 6 פרויקטים. 
9.6.7.2.	אם מנהל הסינמטק המוצע זכה בפרס או בתחרות בתחום אומנויות המסך והקול יקבל עד 2 נק' לפי הערכת הגורם המקצועי את חשיבות הפרס.
9.6.7.3.	אם מנהל הסינמטק המוצע פרסם מאמר או טור דעה או טור ביקורת בכלי תקשורת מרכזי או כחלק מפרסום אקדמאי בתחום אומנויות המסך והקול הערביות יקבל 1 נק' לסעיף זה.</t>
    </r>
  </si>
  <si>
    <t>פירוט תכנית ההקמה</t>
  </si>
  <si>
    <t xml:space="preserve">	פירוט תכנית הפעלה מוצעת</t>
  </si>
  <si>
    <t xml:space="preserve">התכנית האמנותית המוצעת </t>
  </si>
  <si>
    <t xml:space="preserve">תכנית השיווק לפעילות הסינמטק </t>
  </si>
  <si>
    <t>תכנית מוצעת לשיתופי פעולה עם גופי וארגוני תרבות, משרדי ממשלה ורשויות נוספות</t>
  </si>
  <si>
    <t xml:space="preserve">תכנית לפעילות קהילתיות וחינוכיות </t>
  </si>
  <si>
    <t>התאמת מבנה הסינמטק</t>
  </si>
  <si>
    <t>5.1.5</t>
  </si>
  <si>
    <t>מציע אינו "סינמטק", כהגדרתו בפסקת משנה (ד) למבחן התמיכה (סעיף ‎2.4 למכרז).</t>
  </si>
  <si>
    <t>5.1.4</t>
  </si>
  <si>
    <t>אם המציע הוא תאגיד – במועד הגשת ההצעה המציע אינו בעל חובות אגרה שנתית לרשות התאגידים בגין שנת 2021 או מוקדם מכך, אינו מוגדר "חברה מפרת חוק" ולא נשלחה אליו התראה לפני רישום כ"חברה מפרת חוק" כאמור בסעיף 362א' לחוק החברות, התשנ"ט 1999.</t>
  </si>
  <si>
    <t xml:space="preserve">	הסינמטק יופעל ברשות מקומית אשר בתחומה לא פועל בית קולנוע מסחרי. 
לעניין זה, "בית קולנוע מסחרי" – בית קולנוע שהבעלים שלו חבר בהתאחדות ענף הקולנוע בישראל.</t>
  </si>
  <si>
    <t>בעל השכלה אקדמאית או בעל תעודת בוגר בית ספר לאמנות הנתמך כל ידי משרד התרבות מתחומי אמנויות שלהלן: קולנוע וטלוויזיה, אמנויות הבמה, תיאטרון ומחול, אמנות חזותית ופלסטית.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</si>
</sst>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 #,##0.00_ ;_ * \-#,##0.00_ ;_ * &quot;-&quot;??_ ;_ @_ "/>
    <numFmt numFmtId="164" formatCode="0.0"/>
    <numFmt numFmtId="165" formatCode="&quot;₪&quot;\ #,##0"/>
    <numFmt numFmtId="166" formatCode="0.000000000000000"/>
    <numFmt numFmtId="167" formatCode="0.000"/>
    <numFmt numFmtId="168" formatCode="_ * #,##0_ ;_ * \-#,##0_ ;_ * &quot;-&quot;??_ ;_ @_ "/>
  </numFmts>
  <fonts count="20" x14ac:knownFonts="1">
    <font>
      <sz val="11"/>
      <color theme="1"/>
      <name val="Arial"/>
      <family val="2"/>
      <charset val="177"/>
      <scheme val="minor"/>
    </font>
    <font>
      <sz val="11"/>
      <color theme="1"/>
      <name val="Arial"/>
      <family val="2"/>
      <charset val="177"/>
      <scheme val="minor"/>
    </font>
    <font>
      <b/>
      <sz val="11"/>
      <color theme="1"/>
      <name val="Arial"/>
      <family val="2"/>
      <scheme val="minor"/>
    </font>
    <font>
      <b/>
      <sz val="12"/>
      <name val="David"/>
      <family val="2"/>
      <charset val="177"/>
    </font>
    <font>
      <sz val="12"/>
      <color theme="1"/>
      <name val="David"/>
      <family val="2"/>
    </font>
    <font>
      <sz val="12"/>
      <name val="David"/>
      <family val="2"/>
    </font>
    <font>
      <sz val="12"/>
      <color theme="1"/>
      <name val="Arial"/>
      <family val="2"/>
      <charset val="177"/>
      <scheme val="minor"/>
    </font>
    <font>
      <sz val="12"/>
      <name val="David"/>
      <family val="2"/>
      <charset val="177"/>
    </font>
    <font>
      <b/>
      <sz val="20"/>
      <name val="David"/>
      <family val="2"/>
      <charset val="177"/>
    </font>
    <font>
      <b/>
      <sz val="12"/>
      <color theme="1"/>
      <name val="David"/>
      <family val="2"/>
    </font>
    <font>
      <b/>
      <sz val="15"/>
      <color theme="1"/>
      <name val="David"/>
      <family val="2"/>
    </font>
    <font>
      <b/>
      <sz val="11"/>
      <color theme="1"/>
      <name val="David"/>
      <family val="2"/>
    </font>
    <font>
      <b/>
      <sz val="14"/>
      <color theme="1"/>
      <name val="David"/>
      <family val="2"/>
    </font>
    <font>
      <b/>
      <sz val="13"/>
      <color theme="1"/>
      <name val="David"/>
      <family val="2"/>
    </font>
    <font>
      <b/>
      <sz val="12"/>
      <name val="David"/>
      <family val="2"/>
    </font>
    <font>
      <sz val="11"/>
      <color theme="1"/>
      <name val="David"/>
      <family val="2"/>
    </font>
    <font>
      <b/>
      <sz val="16"/>
      <color theme="1"/>
      <name val="David"/>
      <family val="2"/>
    </font>
    <font>
      <b/>
      <sz val="12"/>
      <color theme="4" tint="0.79998168889431442"/>
      <name val="David"/>
      <family val="2"/>
    </font>
    <font>
      <b/>
      <sz val="14"/>
      <name val="David"/>
      <family val="2"/>
    </font>
    <font>
      <b/>
      <sz val="12"/>
      <color theme="0"/>
      <name val="David"/>
      <family val="2"/>
    </font>
  </fonts>
  <fills count="28">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249977111117893"/>
        <bgColor indexed="64"/>
      </patternFill>
    </fill>
    <fill>
      <patternFill patternType="solid">
        <fgColor theme="8" tint="-0.249977111117893"/>
        <bgColor theme="8" tint="0.79998168889431442"/>
      </patternFill>
    </fill>
    <fill>
      <patternFill patternType="solid">
        <fgColor theme="7" tint="0.39997558519241921"/>
        <bgColor indexed="64"/>
      </patternFill>
    </fill>
    <fill>
      <patternFill patternType="solid">
        <fgColor rgb="FFFFFF00"/>
        <bgColor indexed="64"/>
      </patternFill>
    </fill>
    <fill>
      <patternFill patternType="solid">
        <fgColor rgb="FF92D05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249977111117893"/>
        <bgColor indexed="64"/>
      </patternFill>
    </fill>
    <fill>
      <patternFill patternType="solid">
        <fgColor theme="4" tint="0.79998168889431442"/>
        <bgColor indexed="64"/>
      </patternFill>
    </fill>
    <fill>
      <patternFill patternType="solid">
        <fgColor theme="4" tint="0.39994506668294322"/>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theme="9" tint="0.59999389629810485"/>
        <bgColor indexed="64"/>
      </patternFill>
    </fill>
  </fills>
  <borders count="57">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197">
    <xf numFmtId="0" fontId="0" fillId="0" borderId="0" xfId="0"/>
    <xf numFmtId="0" fontId="6" fillId="0" borderId="0" xfId="0" applyFont="1" applyBorder="1"/>
    <xf numFmtId="0" fontId="6" fillId="0" borderId="0" xfId="0" applyFont="1"/>
    <xf numFmtId="0" fontId="6" fillId="0" borderId="18" xfId="0" applyFont="1" applyBorder="1"/>
    <xf numFmtId="0" fontId="0" fillId="0" borderId="0" xfId="0" applyAlignment="1" applyProtection="1">
      <alignment vertical="top"/>
      <protection hidden="1"/>
    </xf>
    <xf numFmtId="0" fontId="0" fillId="2" borderId="0" xfId="0" applyFill="1" applyAlignment="1" applyProtection="1">
      <alignment vertical="top"/>
      <protection hidden="1"/>
    </xf>
    <xf numFmtId="0" fontId="0" fillId="2" borderId="0" xfId="0" applyFill="1" applyBorder="1" applyAlignment="1" applyProtection="1">
      <alignment vertical="top"/>
      <protection hidden="1"/>
    </xf>
    <xf numFmtId="0" fontId="0" fillId="0" borderId="0" xfId="0" applyBorder="1" applyAlignment="1" applyProtection="1">
      <alignment vertical="top"/>
      <protection hidden="1"/>
    </xf>
    <xf numFmtId="0" fontId="0" fillId="0" borderId="25" xfId="0" applyBorder="1" applyAlignment="1" applyProtection="1">
      <alignment vertical="top"/>
      <protection hidden="1"/>
    </xf>
    <xf numFmtId="0" fontId="0" fillId="2" borderId="0" xfId="0" applyFill="1" applyAlignment="1" applyProtection="1">
      <alignment vertical="top" wrapText="1"/>
      <protection hidden="1"/>
    </xf>
    <xf numFmtId="49" fontId="5" fillId="0" borderId="1" xfId="0" applyNumberFormat="1" applyFont="1" applyFill="1" applyBorder="1" applyAlignment="1">
      <alignment horizontal="center" vertical="top" wrapText="1"/>
    </xf>
    <xf numFmtId="49" fontId="10" fillId="14" borderId="24" xfId="0" applyNumberFormat="1" applyFont="1" applyFill="1" applyBorder="1" applyAlignment="1" applyProtection="1">
      <alignment horizontal="center" vertical="top"/>
      <protection hidden="1"/>
    </xf>
    <xf numFmtId="49" fontId="9" fillId="15" borderId="8" xfId="0" applyNumberFormat="1" applyFont="1" applyFill="1" applyBorder="1" applyAlignment="1" applyProtection="1">
      <alignment horizontal="center" vertical="top" wrapText="1" readingOrder="2"/>
      <protection hidden="1"/>
    </xf>
    <xf numFmtId="49" fontId="9" fillId="3" borderId="8" xfId="0" applyNumberFormat="1" applyFont="1" applyFill="1" applyBorder="1" applyAlignment="1" applyProtection="1">
      <alignment horizontal="center" vertical="top" wrapText="1" readingOrder="2"/>
      <protection hidden="1"/>
    </xf>
    <xf numFmtId="49" fontId="9" fillId="10" borderId="8" xfId="0" applyNumberFormat="1" applyFont="1" applyFill="1" applyBorder="1" applyAlignment="1" applyProtection="1">
      <alignment horizontal="center" vertical="top" readingOrder="2"/>
      <protection hidden="1"/>
    </xf>
    <xf numFmtId="0" fontId="13" fillId="0" borderId="6" xfId="0" applyNumberFormat="1" applyFont="1" applyFill="1" applyBorder="1" applyAlignment="1" applyProtection="1">
      <alignment horizontal="center" vertical="top" wrapText="1"/>
      <protection hidden="1"/>
    </xf>
    <xf numFmtId="0" fontId="3" fillId="4" borderId="14" xfId="0" applyFont="1" applyFill="1" applyBorder="1" applyAlignment="1" applyProtection="1">
      <alignment vertical="center" wrapText="1" readingOrder="2"/>
      <protection hidden="1"/>
    </xf>
    <xf numFmtId="0" fontId="3" fillId="4" borderId="8" xfId="0" applyFont="1" applyFill="1" applyBorder="1" applyAlignment="1" applyProtection="1">
      <alignment horizontal="center" vertical="center" wrapText="1" readingOrder="2"/>
      <protection hidden="1"/>
    </xf>
    <xf numFmtId="0" fontId="3" fillId="4" borderId="19" xfId="0" applyFont="1" applyFill="1" applyBorder="1" applyAlignment="1" applyProtection="1">
      <alignment horizontal="center" vertical="center" wrapText="1" readingOrder="2"/>
      <protection hidden="1"/>
    </xf>
    <xf numFmtId="0" fontId="3" fillId="4" borderId="26" xfId="0" applyFont="1" applyFill="1" applyBorder="1" applyAlignment="1" applyProtection="1">
      <alignment horizontal="center" vertical="center" wrapText="1" readingOrder="2"/>
      <protection hidden="1"/>
    </xf>
    <xf numFmtId="0" fontId="3" fillId="4" borderId="13" xfId="0" applyFont="1" applyFill="1" applyBorder="1" applyAlignment="1" applyProtection="1">
      <alignment horizontal="center" vertical="center" wrapText="1" readingOrder="2"/>
      <protection hidden="1"/>
    </xf>
    <xf numFmtId="49" fontId="11" fillId="8" borderId="1"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protection hidden="1"/>
    </xf>
    <xf numFmtId="0" fontId="0" fillId="0" borderId="0" xfId="0" applyAlignment="1" applyProtection="1">
      <alignment vertical="top" wrapText="1" readingOrder="2"/>
      <protection hidden="1"/>
    </xf>
    <xf numFmtId="49" fontId="4" fillId="3" borderId="22" xfId="0" applyNumberFormat="1" applyFont="1" applyFill="1" applyBorder="1" applyAlignment="1" applyProtection="1">
      <alignment horizontal="right" vertical="top" wrapText="1" readingOrder="2"/>
      <protection hidden="1"/>
    </xf>
    <xf numFmtId="49" fontId="9" fillId="3" borderId="14" xfId="0" applyNumberFormat="1" applyFont="1" applyFill="1" applyBorder="1" applyAlignment="1" applyProtection="1">
      <alignment horizontal="center" vertical="top" wrapText="1" readingOrder="2"/>
      <protection hidden="1"/>
    </xf>
    <xf numFmtId="49" fontId="9" fillId="10" borderId="29" xfId="0" applyNumberFormat="1" applyFont="1" applyFill="1" applyBorder="1" applyAlignment="1" applyProtection="1">
      <alignment horizontal="center" vertical="top" readingOrder="2"/>
      <protection hidden="1"/>
    </xf>
    <xf numFmtId="0" fontId="3" fillId="9" borderId="14" xfId="0" applyFont="1" applyFill="1" applyBorder="1" applyAlignment="1" applyProtection="1">
      <alignment horizontal="center" vertical="center" wrapText="1" readingOrder="2"/>
      <protection hidden="1"/>
    </xf>
    <xf numFmtId="49" fontId="9" fillId="10" borderId="31" xfId="0" applyNumberFormat="1" applyFont="1" applyFill="1" applyBorder="1" applyAlignment="1" applyProtection="1">
      <alignment horizontal="center" vertical="top" readingOrder="2"/>
      <protection hidden="1"/>
    </xf>
    <xf numFmtId="0" fontId="5" fillId="5" borderId="14" xfId="0" applyFont="1" applyFill="1" applyBorder="1" applyAlignment="1" applyProtection="1">
      <alignment vertical="top" wrapText="1" readingOrder="2"/>
      <protection hidden="1"/>
    </xf>
    <xf numFmtId="0" fontId="14" fillId="5" borderId="14" xfId="0" applyFont="1" applyFill="1" applyBorder="1" applyAlignment="1" applyProtection="1">
      <alignment vertical="top" wrapText="1" readingOrder="2"/>
      <protection hidden="1"/>
    </xf>
    <xf numFmtId="9" fontId="7" fillId="5" borderId="19" xfId="1" applyFont="1" applyFill="1" applyBorder="1" applyAlignment="1" applyProtection="1">
      <alignment horizontal="center" vertical="center" wrapText="1" readingOrder="2"/>
      <protection hidden="1"/>
    </xf>
    <xf numFmtId="9" fontId="14" fillId="12" borderId="19" xfId="1" applyFont="1" applyFill="1" applyBorder="1" applyAlignment="1" applyProtection="1">
      <alignment horizontal="center" vertical="center" wrapText="1" readingOrder="2"/>
      <protection hidden="1"/>
    </xf>
    <xf numFmtId="2" fontId="11" fillId="8" borderId="1" xfId="0" applyNumberFormat="1" applyFont="1" applyFill="1" applyBorder="1" applyAlignment="1" applyProtection="1">
      <alignment horizontal="center" vertical="top" wrapText="1" readingOrder="2"/>
      <protection hidden="1"/>
    </xf>
    <xf numFmtId="49" fontId="15" fillId="0" borderId="2" xfId="0" applyNumberFormat="1" applyFont="1" applyFill="1" applyBorder="1" applyAlignment="1" applyProtection="1">
      <alignment horizontal="center" vertical="top" wrapText="1" readingOrder="2"/>
      <protection hidden="1"/>
    </xf>
    <xf numFmtId="49" fontId="15" fillId="0" borderId="1" xfId="0" applyNumberFormat="1" applyFont="1" applyFill="1" applyBorder="1" applyAlignment="1" applyProtection="1">
      <alignment horizontal="center" vertical="top" wrapText="1" readingOrder="2"/>
      <protection hidden="1"/>
    </xf>
    <xf numFmtId="49" fontId="5" fillId="0" borderId="1" xfId="0" applyNumberFormat="1" applyFont="1" applyFill="1" applyBorder="1" applyAlignment="1">
      <alignment horizontal="center" vertical="top" wrapText="1" readingOrder="2"/>
    </xf>
    <xf numFmtId="164" fontId="5" fillId="8" borderId="14" xfId="0" applyNumberFormat="1" applyFont="1" applyFill="1" applyBorder="1" applyAlignment="1" applyProtection="1">
      <alignment horizontal="right" vertical="top" wrapText="1" readingOrder="2"/>
      <protection hidden="1"/>
    </xf>
    <xf numFmtId="1" fontId="3" fillId="8" borderId="14" xfId="0" applyNumberFormat="1" applyFont="1" applyFill="1" applyBorder="1" applyAlignment="1" applyProtection="1">
      <alignment horizontal="center" vertical="center" wrapText="1" readingOrder="2"/>
      <protection hidden="1"/>
    </xf>
    <xf numFmtId="166" fontId="3" fillId="8" borderId="14" xfId="0" applyNumberFormat="1" applyFont="1" applyFill="1" applyBorder="1" applyAlignment="1" applyProtection="1">
      <alignment horizontal="center" vertical="center" wrapText="1" readingOrder="2"/>
      <protection hidden="1"/>
    </xf>
    <xf numFmtId="49" fontId="4" fillId="3" borderId="22" xfId="0" applyNumberFormat="1" applyFont="1" applyFill="1" applyBorder="1" applyAlignment="1" applyProtection="1">
      <alignment horizontal="right" vertical="top" wrapText="1" readingOrder="2"/>
      <protection hidden="1"/>
    </xf>
    <xf numFmtId="49" fontId="9" fillId="10" borderId="29" xfId="0" applyNumberFormat="1" applyFont="1" applyFill="1" applyBorder="1" applyAlignment="1" applyProtection="1">
      <alignment horizontal="center" vertical="top" readingOrder="2"/>
      <protection hidden="1"/>
    </xf>
    <xf numFmtId="0" fontId="11" fillId="8" borderId="6" xfId="0" applyNumberFormat="1" applyFont="1" applyFill="1" applyBorder="1" applyAlignment="1" applyProtection="1">
      <alignment horizontal="center" vertical="top" wrapText="1" readingOrder="2"/>
      <protection hidden="1"/>
    </xf>
    <xf numFmtId="49" fontId="11" fillId="8" borderId="40" xfId="0" applyNumberFormat="1" applyFont="1" applyFill="1" applyBorder="1" applyAlignment="1" applyProtection="1">
      <alignment horizontal="center" vertical="top" wrapText="1" readingOrder="2"/>
      <protection hidden="1"/>
    </xf>
    <xf numFmtId="0" fontId="9" fillId="4" borderId="0" xfId="0" applyFont="1" applyFill="1" applyBorder="1" applyAlignment="1" applyProtection="1">
      <alignment horizontal="center" vertical="center" wrapText="1"/>
      <protection hidden="1"/>
    </xf>
    <xf numFmtId="0" fontId="4" fillId="20" borderId="49" xfId="0" applyFont="1" applyFill="1" applyBorder="1" applyAlignment="1">
      <alignment horizontal="center" vertical="center" wrapText="1"/>
    </xf>
    <xf numFmtId="0" fontId="4" fillId="20" borderId="33" xfId="0" applyFont="1" applyFill="1" applyBorder="1" applyAlignment="1">
      <alignment horizontal="center" vertical="center" wrapText="1"/>
    </xf>
    <xf numFmtId="0" fontId="9" fillId="19" borderId="9" xfId="0" applyFont="1" applyFill="1" applyBorder="1" applyAlignment="1">
      <alignment vertical="center" wrapText="1"/>
    </xf>
    <xf numFmtId="0" fontId="4" fillId="0" borderId="11" xfId="0" applyFont="1" applyBorder="1" applyAlignment="1">
      <alignment horizontal="center" vertical="center"/>
    </xf>
    <xf numFmtId="0" fontId="4" fillId="0" borderId="22" xfId="0" applyFont="1" applyBorder="1" applyAlignment="1">
      <alignment vertical="center" wrapText="1"/>
    </xf>
    <xf numFmtId="0" fontId="4" fillId="0" borderId="8" xfId="0" applyFont="1" applyBorder="1" applyAlignment="1">
      <alignment horizontal="center" vertical="center"/>
    </xf>
    <xf numFmtId="1" fontId="14" fillId="21" borderId="22" xfId="1" applyNumberFormat="1" applyFont="1" applyFill="1" applyBorder="1" applyAlignment="1" applyProtection="1">
      <alignment horizontal="center" vertical="center" wrapText="1" readingOrder="2"/>
      <protection hidden="1"/>
    </xf>
    <xf numFmtId="1" fontId="18" fillId="21" borderId="21" xfId="1" applyNumberFormat="1" applyFont="1" applyFill="1" applyBorder="1" applyAlignment="1" applyProtection="1">
      <alignment horizontal="center" vertical="center" wrapText="1" readingOrder="2"/>
      <protection hidden="1"/>
    </xf>
    <xf numFmtId="0" fontId="9" fillId="16" borderId="45" xfId="0" applyFont="1" applyFill="1" applyBorder="1"/>
    <xf numFmtId="0" fontId="4" fillId="16" borderId="44" xfId="0" applyFont="1" applyFill="1" applyBorder="1"/>
    <xf numFmtId="0" fontId="4" fillId="16" borderId="45" xfId="0" applyFont="1" applyFill="1" applyBorder="1"/>
    <xf numFmtId="0" fontId="11" fillId="23" borderId="14"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21" borderId="14" xfId="0" applyFont="1" applyFill="1" applyBorder="1" applyAlignment="1">
      <alignment horizontal="center" vertical="center" wrapText="1"/>
    </xf>
    <xf numFmtId="0" fontId="11" fillId="24" borderId="14" xfId="0" applyFont="1" applyFill="1" applyBorder="1" applyAlignment="1">
      <alignment horizontal="center" vertical="center" wrapText="1"/>
    </xf>
    <xf numFmtId="168" fontId="11" fillId="23" borderId="14" xfId="2" applyNumberFormat="1" applyFont="1" applyFill="1" applyBorder="1" applyAlignment="1">
      <alignment horizontal="center" vertical="center" wrapText="1"/>
    </xf>
    <xf numFmtId="0" fontId="11" fillId="23" borderId="13" xfId="0" applyFont="1" applyFill="1" applyBorder="1" applyAlignment="1">
      <alignment horizontal="center" vertical="center" wrapText="1"/>
    </xf>
    <xf numFmtId="0" fontId="11" fillId="23" borderId="8" xfId="0" applyFont="1" applyFill="1" applyBorder="1" applyAlignment="1">
      <alignment horizontal="center" vertical="center" wrapText="1"/>
    </xf>
    <xf numFmtId="0" fontId="0" fillId="0" borderId="0" xfId="0" applyFont="1" applyBorder="1"/>
    <xf numFmtId="0" fontId="2" fillId="0" borderId="0" xfId="0" applyFont="1" applyBorder="1" applyAlignment="1">
      <alignment horizontal="center" vertical="center"/>
    </xf>
    <xf numFmtId="165" fontId="15" fillId="2" borderId="14" xfId="0" applyNumberFormat="1" applyFont="1" applyFill="1" applyBorder="1" applyAlignment="1" applyProtection="1">
      <alignment horizontal="center" vertical="center" wrapText="1"/>
      <protection locked="0"/>
    </xf>
    <xf numFmtId="0" fontId="9" fillId="7" borderId="54" xfId="0" applyFont="1" applyFill="1" applyBorder="1" applyAlignment="1" applyProtection="1">
      <alignment horizontal="center" vertical="center" readingOrder="2"/>
    </xf>
    <xf numFmtId="0" fontId="9" fillId="7" borderId="11" xfId="0" applyFont="1" applyFill="1" applyBorder="1" applyAlignment="1" applyProtection="1">
      <alignment horizontal="center"/>
    </xf>
    <xf numFmtId="0" fontId="9" fillId="7" borderId="17" xfId="0" applyFont="1" applyFill="1" applyBorder="1" applyProtection="1"/>
    <xf numFmtId="0" fontId="9" fillId="7" borderId="54" xfId="0" applyFont="1" applyFill="1" applyBorder="1" applyAlignment="1" applyProtection="1">
      <alignment horizontal="center" vertical="center" wrapText="1"/>
    </xf>
    <xf numFmtId="9" fontId="4" fillId="8" borderId="8" xfId="0" applyNumberFormat="1" applyFont="1" applyFill="1" applyBorder="1" applyAlignment="1" applyProtection="1">
      <alignment horizontal="center" vertical="center"/>
    </xf>
    <xf numFmtId="0" fontId="4" fillId="8" borderId="15" xfId="0" applyFont="1" applyFill="1" applyBorder="1" applyAlignment="1" applyProtection="1">
      <alignment vertical="center"/>
    </xf>
    <xf numFmtId="2" fontId="4" fillId="8" borderId="13" xfId="0" applyNumberFormat="1" applyFont="1" applyFill="1" applyBorder="1" applyAlignment="1" applyProtection="1">
      <alignment horizontal="center" vertical="center"/>
    </xf>
    <xf numFmtId="9" fontId="19" fillId="6" borderId="8" xfId="0" applyNumberFormat="1" applyFont="1" applyFill="1" applyBorder="1" applyAlignment="1" applyProtection="1">
      <alignment horizontal="center" vertical="center"/>
    </xf>
    <xf numFmtId="0" fontId="19" fillId="6" borderId="15" xfId="0" applyFont="1" applyFill="1" applyBorder="1" applyAlignment="1" applyProtection="1">
      <alignment vertical="center"/>
    </xf>
    <xf numFmtId="2" fontId="19" fillId="6" borderId="13" xfId="0" applyNumberFormat="1" applyFont="1" applyFill="1" applyBorder="1" applyAlignment="1" applyProtection="1">
      <alignment horizontal="center" vertical="center"/>
    </xf>
    <xf numFmtId="0" fontId="9" fillId="27" borderId="41" xfId="0" applyFont="1" applyFill="1" applyBorder="1" applyAlignment="1" applyProtection="1">
      <alignment horizontal="center" vertical="center"/>
    </xf>
    <xf numFmtId="0" fontId="0" fillId="0" borderId="0" xfId="0" applyAlignment="1">
      <alignment horizontal="center" vertical="center"/>
    </xf>
    <xf numFmtId="49" fontId="4" fillId="3" borderId="22" xfId="0" applyNumberFormat="1" applyFont="1" applyFill="1" applyBorder="1" applyAlignment="1" applyProtection="1">
      <alignment horizontal="right" vertical="top" wrapText="1" readingOrder="2"/>
      <protection hidden="1"/>
    </xf>
    <xf numFmtId="0" fontId="0" fillId="2" borderId="0" xfId="0" applyFill="1" applyBorder="1"/>
    <xf numFmtId="49" fontId="9" fillId="3" borderId="55" xfId="0" applyNumberFormat="1" applyFont="1" applyFill="1" applyBorder="1" applyAlignment="1" applyProtection="1">
      <alignment horizontal="center" vertical="top" wrapText="1" readingOrder="2"/>
      <protection hidden="1"/>
    </xf>
    <xf numFmtId="49" fontId="4" fillId="3" borderId="15" xfId="0" applyNumberFormat="1" applyFont="1" applyFill="1" applyBorder="1" applyAlignment="1" applyProtection="1">
      <alignment horizontal="right" vertical="top" wrapText="1" readingOrder="2"/>
      <protection hidden="1"/>
    </xf>
    <xf numFmtId="0" fontId="9" fillId="2" borderId="0" xfId="0" applyFont="1" applyFill="1" applyBorder="1" applyAlignment="1" applyProtection="1">
      <alignment horizontal="center" vertical="center" wrapText="1"/>
      <protection hidden="1"/>
    </xf>
    <xf numFmtId="0" fontId="4" fillId="2" borderId="0" xfId="0" applyFont="1" applyFill="1" applyBorder="1"/>
    <xf numFmtId="0" fontId="9" fillId="2" borderId="0" xfId="0" applyFont="1" applyFill="1" applyBorder="1"/>
    <xf numFmtId="0" fontId="4" fillId="2" borderId="0" xfId="0" applyFont="1" applyFill="1" applyBorder="1" applyAlignment="1">
      <alignment horizontal="center" vertical="center" wrapText="1"/>
    </xf>
    <xf numFmtId="0" fontId="9" fillId="2" borderId="0" xfId="0" applyFont="1" applyFill="1" applyBorder="1" applyAlignment="1">
      <alignment vertical="center" wrapText="1"/>
    </xf>
    <xf numFmtId="1" fontId="14" fillId="2" borderId="0" xfId="1" applyNumberFormat="1" applyFont="1" applyFill="1" applyBorder="1" applyAlignment="1" applyProtection="1">
      <alignment horizontal="center" vertical="center" wrapText="1" readingOrder="2"/>
      <protection hidden="1"/>
    </xf>
    <xf numFmtId="0" fontId="4" fillId="2" borderId="0" xfId="0" applyFont="1" applyFill="1" applyBorder="1" applyAlignment="1">
      <alignment horizontal="center" vertical="center"/>
    </xf>
    <xf numFmtId="0" fontId="4" fillId="2" borderId="0" xfId="0" applyFont="1" applyFill="1" applyBorder="1" applyAlignment="1">
      <alignment vertical="center" wrapText="1"/>
    </xf>
    <xf numFmtId="1" fontId="18" fillId="2" borderId="0" xfId="1" applyNumberFormat="1" applyFont="1" applyFill="1" applyBorder="1" applyAlignment="1" applyProtection="1">
      <alignment horizontal="center" vertical="center" wrapText="1" readingOrder="2"/>
      <protection hidden="1"/>
    </xf>
    <xf numFmtId="0" fontId="13" fillId="0" borderId="2" xfId="0" applyNumberFormat="1" applyFont="1" applyFill="1" applyBorder="1" applyAlignment="1" applyProtection="1">
      <alignment horizontal="center" vertical="top" wrapText="1"/>
      <protection hidden="1"/>
    </xf>
    <xf numFmtId="0" fontId="13" fillId="0" borderId="48" xfId="0" applyNumberFormat="1" applyFont="1" applyFill="1" applyBorder="1" applyAlignment="1" applyProtection="1">
      <alignment horizontal="center" vertical="top" wrapText="1"/>
      <protection hidden="1"/>
    </xf>
    <xf numFmtId="49" fontId="13" fillId="15" borderId="56" xfId="0" applyNumberFormat="1" applyFont="1" applyFill="1" applyBorder="1" applyAlignment="1" applyProtection="1">
      <alignment horizontal="center" vertical="top" wrapText="1"/>
      <protection hidden="1"/>
    </xf>
    <xf numFmtId="49" fontId="9" fillId="3" borderId="27" xfId="0" applyNumberFormat="1" applyFont="1" applyFill="1" applyBorder="1" applyAlignment="1" applyProtection="1">
      <alignment horizontal="right" vertical="top" wrapText="1" readingOrder="2"/>
      <protection hidden="1"/>
    </xf>
    <xf numFmtId="0" fontId="0" fillId="3" borderId="14" xfId="0" applyFill="1" applyBorder="1" applyAlignment="1">
      <alignment horizontal="right" vertical="top" wrapText="1" readingOrder="2"/>
    </xf>
    <xf numFmtId="49" fontId="4" fillId="3" borderId="14" xfId="0" applyNumberFormat="1" applyFont="1" applyFill="1" applyBorder="1" applyAlignment="1" applyProtection="1">
      <alignment horizontal="right" vertical="top" wrapText="1" readingOrder="2"/>
      <protection hidden="1"/>
    </xf>
    <xf numFmtId="49" fontId="15" fillId="0" borderId="22" xfId="0" applyNumberFormat="1" applyFont="1" applyFill="1" applyBorder="1" applyAlignment="1" applyProtection="1">
      <alignment horizontal="center" vertical="top" wrapText="1" readingOrder="2"/>
      <protection hidden="1"/>
    </xf>
    <xf numFmtId="49" fontId="5" fillId="0" borderId="2" xfId="0" applyNumberFormat="1" applyFont="1" applyFill="1" applyBorder="1" applyAlignment="1">
      <alignment horizontal="center" vertical="top" wrapText="1"/>
    </xf>
    <xf numFmtId="49" fontId="10" fillId="8" borderId="26" xfId="0" applyNumberFormat="1" applyFont="1" applyFill="1" applyBorder="1" applyAlignment="1" applyProtection="1">
      <alignment horizontal="center" vertical="top" wrapText="1"/>
      <protection hidden="1"/>
    </xf>
    <xf numFmtId="49" fontId="10" fillId="8" borderId="9" xfId="0" applyNumberFormat="1" applyFont="1" applyFill="1" applyBorder="1" applyAlignment="1" applyProtection="1">
      <alignment horizontal="center" vertical="top" wrapText="1"/>
      <protection hidden="1"/>
    </xf>
    <xf numFmtId="49" fontId="9" fillId="3" borderId="37" xfId="0" applyNumberFormat="1" applyFont="1" applyFill="1" applyBorder="1" applyAlignment="1" applyProtection="1">
      <alignment horizontal="right" vertical="top" wrapText="1" readingOrder="2"/>
      <protection hidden="1"/>
    </xf>
    <xf numFmtId="0" fontId="0" fillId="0" borderId="38" xfId="0" applyBorder="1" applyAlignment="1">
      <alignment horizontal="right" vertical="top" wrapText="1" readingOrder="2"/>
    </xf>
    <xf numFmtId="49" fontId="4" fillId="3" borderId="37" xfId="0" applyNumberFormat="1" applyFont="1" applyFill="1" applyBorder="1" applyAlignment="1" applyProtection="1">
      <alignment horizontal="right" vertical="top" wrapText="1" readingOrder="2"/>
      <protection hidden="1"/>
    </xf>
    <xf numFmtId="49" fontId="11" fillId="8" borderId="23" xfId="0" applyNumberFormat="1" applyFont="1" applyFill="1" applyBorder="1" applyAlignment="1" applyProtection="1">
      <alignment horizontal="center" vertical="top" wrapText="1"/>
      <protection hidden="1"/>
    </xf>
    <xf numFmtId="49" fontId="11" fillId="8" borderId="16" xfId="0" applyNumberFormat="1" applyFont="1" applyFill="1" applyBorder="1" applyAlignment="1" applyProtection="1">
      <alignment horizontal="center" vertical="top" wrapText="1"/>
      <protection hidden="1"/>
    </xf>
    <xf numFmtId="49" fontId="11" fillId="8" borderId="19" xfId="0" applyNumberFormat="1" applyFont="1" applyFill="1" applyBorder="1" applyAlignment="1" applyProtection="1">
      <alignment horizontal="center" vertical="top" wrapText="1"/>
      <protection hidden="1"/>
    </xf>
    <xf numFmtId="49" fontId="11" fillId="8" borderId="22" xfId="0" applyNumberFormat="1" applyFont="1" applyFill="1" applyBorder="1" applyAlignment="1" applyProtection="1">
      <alignment horizontal="center" vertical="top" wrapText="1"/>
      <protection hidden="1"/>
    </xf>
    <xf numFmtId="49" fontId="12" fillId="8" borderId="19" xfId="0" applyNumberFormat="1" applyFont="1" applyFill="1" applyBorder="1" applyAlignment="1" applyProtection="1">
      <alignment horizontal="center" vertical="top" wrapText="1"/>
      <protection hidden="1"/>
    </xf>
    <xf numFmtId="49" fontId="12" fillId="8" borderId="22" xfId="0" applyNumberFormat="1" applyFont="1" applyFill="1" applyBorder="1" applyAlignment="1" applyProtection="1">
      <alignment horizontal="center" vertical="top" wrapText="1"/>
      <protection hidden="1"/>
    </xf>
    <xf numFmtId="49" fontId="4" fillId="10" borderId="19" xfId="0" applyNumberFormat="1" applyFont="1" applyFill="1" applyBorder="1" applyAlignment="1" applyProtection="1">
      <alignment horizontal="right" vertical="top" wrapText="1" readingOrder="2"/>
      <protection hidden="1"/>
    </xf>
    <xf numFmtId="49" fontId="4" fillId="10" borderId="22" xfId="0" applyNumberFormat="1" applyFont="1" applyFill="1" applyBorder="1" applyAlignment="1" applyProtection="1">
      <alignment horizontal="right" vertical="top" wrapText="1" readingOrder="2"/>
      <protection hidden="1"/>
    </xf>
    <xf numFmtId="49" fontId="4" fillId="10" borderId="27" xfId="0" applyNumberFormat="1" applyFont="1" applyFill="1" applyBorder="1" applyAlignment="1" applyProtection="1">
      <alignment horizontal="right" vertical="top" wrapText="1" readingOrder="2"/>
      <protection hidden="1"/>
    </xf>
    <xf numFmtId="49" fontId="4" fillId="10" borderId="26" xfId="0" applyNumberFormat="1" applyFont="1" applyFill="1" applyBorder="1" applyAlignment="1" applyProtection="1">
      <alignment horizontal="right" vertical="top" wrapText="1" readingOrder="2"/>
      <protection hidden="1"/>
    </xf>
    <xf numFmtId="49" fontId="4" fillId="10" borderId="9" xfId="0" applyNumberFormat="1" applyFont="1" applyFill="1" applyBorder="1" applyAlignment="1" applyProtection="1">
      <alignment horizontal="right" vertical="top" wrapText="1" readingOrder="2"/>
      <protection hidden="1"/>
    </xf>
    <xf numFmtId="49" fontId="10" fillId="14" borderId="4" xfId="0" applyNumberFormat="1" applyFont="1" applyFill="1" applyBorder="1" applyAlignment="1" applyProtection="1">
      <alignment horizontal="center" vertical="top"/>
      <protection hidden="1"/>
    </xf>
    <xf numFmtId="49" fontId="10" fillId="14" borderId="3" xfId="0" applyNumberFormat="1" applyFont="1" applyFill="1" applyBorder="1" applyAlignment="1" applyProtection="1">
      <alignment horizontal="center" vertical="top"/>
      <protection hidden="1"/>
    </xf>
    <xf numFmtId="49" fontId="13" fillId="15" borderId="26" xfId="0" applyNumberFormat="1" applyFont="1" applyFill="1" applyBorder="1" applyAlignment="1" applyProtection="1">
      <alignment horizontal="center" vertical="top" wrapText="1"/>
      <protection hidden="1"/>
    </xf>
    <xf numFmtId="49" fontId="13" fillId="15" borderId="9" xfId="0" applyNumberFormat="1" applyFont="1" applyFill="1" applyBorder="1" applyAlignment="1" applyProtection="1">
      <alignment horizontal="center" vertical="top" wrapText="1"/>
      <protection hidden="1"/>
    </xf>
    <xf numFmtId="49" fontId="4" fillId="3" borderId="19" xfId="0" applyNumberFormat="1" applyFont="1" applyFill="1" applyBorder="1" applyAlignment="1" applyProtection="1">
      <alignment horizontal="right" vertical="top" wrapText="1" readingOrder="2"/>
      <protection hidden="1"/>
    </xf>
    <xf numFmtId="49" fontId="4" fillId="3" borderId="22" xfId="0" applyNumberFormat="1" applyFont="1" applyFill="1" applyBorder="1" applyAlignment="1" applyProtection="1">
      <alignment horizontal="right" vertical="top" wrapText="1" readingOrder="2"/>
      <protection hidden="1"/>
    </xf>
    <xf numFmtId="49" fontId="9" fillId="3" borderId="19" xfId="0" applyNumberFormat="1" applyFont="1" applyFill="1" applyBorder="1" applyAlignment="1" applyProtection="1">
      <alignment horizontal="right" vertical="top" wrapText="1" readingOrder="2"/>
      <protection hidden="1"/>
    </xf>
    <xf numFmtId="49" fontId="9" fillId="3" borderId="22" xfId="0" applyNumberFormat="1" applyFont="1" applyFill="1" applyBorder="1" applyAlignment="1" applyProtection="1">
      <alignment horizontal="right" vertical="top" wrapText="1" readingOrder="2"/>
      <protection hidden="1"/>
    </xf>
    <xf numFmtId="49" fontId="4" fillId="3" borderId="5" xfId="0" applyNumberFormat="1" applyFont="1" applyFill="1" applyBorder="1" applyAlignment="1" applyProtection="1">
      <alignment horizontal="right" vertical="top" wrapText="1" readingOrder="2"/>
      <protection hidden="1"/>
    </xf>
    <xf numFmtId="49" fontId="4" fillId="3" borderId="16" xfId="0" applyNumberFormat="1" applyFont="1" applyFill="1" applyBorder="1" applyAlignment="1" applyProtection="1">
      <alignment horizontal="right" vertical="top" wrapText="1" readingOrder="2"/>
      <protection hidden="1"/>
    </xf>
    <xf numFmtId="49" fontId="4" fillId="3" borderId="27" xfId="0" applyNumberFormat="1" applyFont="1" applyFill="1" applyBorder="1" applyAlignment="1" applyProtection="1">
      <alignment horizontal="right" vertical="top" wrapText="1" readingOrder="2"/>
      <protection hidden="1"/>
    </xf>
    <xf numFmtId="49" fontId="9" fillId="8" borderId="10" xfId="0" applyNumberFormat="1" applyFont="1" applyFill="1" applyBorder="1" applyAlignment="1" applyProtection="1">
      <alignment horizontal="center" vertical="center" wrapText="1"/>
      <protection hidden="1"/>
    </xf>
    <xf numFmtId="49" fontId="9" fillId="8" borderId="8" xfId="0" applyNumberFormat="1" applyFont="1" applyFill="1" applyBorder="1" applyAlignment="1" applyProtection="1">
      <alignment horizontal="center" vertical="center" wrapText="1"/>
      <protection hidden="1"/>
    </xf>
    <xf numFmtId="49" fontId="9" fillId="8" borderId="29" xfId="0" applyNumberFormat="1" applyFont="1" applyFill="1" applyBorder="1" applyAlignment="1" applyProtection="1">
      <alignment horizontal="center" vertical="center" wrapText="1"/>
      <protection hidden="1"/>
    </xf>
    <xf numFmtId="49" fontId="9" fillId="13" borderId="5" xfId="0" applyNumberFormat="1" applyFont="1" applyFill="1" applyBorder="1" applyAlignment="1" applyProtection="1">
      <alignment horizontal="center" vertical="top" readingOrder="2"/>
      <protection hidden="1"/>
    </xf>
    <xf numFmtId="49" fontId="9" fillId="13" borderId="30" xfId="0" applyNumberFormat="1" applyFont="1" applyFill="1" applyBorder="1" applyAlignment="1" applyProtection="1">
      <alignment horizontal="center" vertical="top" readingOrder="2"/>
      <protection hidden="1"/>
    </xf>
    <xf numFmtId="49" fontId="9" fillId="13" borderId="16" xfId="0" applyNumberFormat="1" applyFont="1" applyFill="1" applyBorder="1" applyAlignment="1" applyProtection="1">
      <alignment horizontal="center" vertical="top" readingOrder="2"/>
      <protection hidden="1"/>
    </xf>
    <xf numFmtId="49" fontId="9" fillId="10" borderId="43" xfId="0" applyNumberFormat="1" applyFont="1" applyFill="1" applyBorder="1" applyAlignment="1" applyProtection="1">
      <alignment horizontal="center" vertical="center" readingOrder="2"/>
      <protection hidden="1"/>
    </xf>
    <xf numFmtId="0" fontId="0" fillId="0" borderId="17" xfId="0" applyBorder="1" applyAlignment="1">
      <alignment horizontal="center" vertical="center" readingOrder="2"/>
    </xf>
    <xf numFmtId="49" fontId="9" fillId="3" borderId="29" xfId="0" applyNumberFormat="1" applyFont="1" applyFill="1" applyBorder="1" applyAlignment="1" applyProtection="1">
      <alignment horizontal="center" vertical="center" wrapText="1" readingOrder="2"/>
      <protection hidden="1"/>
    </xf>
    <xf numFmtId="49" fontId="9" fillId="3" borderId="7" xfId="0" applyNumberFormat="1" applyFont="1" applyFill="1" applyBorder="1" applyAlignment="1" applyProtection="1">
      <alignment horizontal="center" vertical="center" wrapText="1" readingOrder="2"/>
      <protection hidden="1"/>
    </xf>
    <xf numFmtId="49" fontId="9" fillId="3" borderId="11" xfId="0" applyNumberFormat="1" applyFont="1" applyFill="1" applyBorder="1" applyAlignment="1" applyProtection="1">
      <alignment horizontal="center" vertical="center" wrapText="1" readingOrder="2"/>
      <protection hidden="1"/>
    </xf>
    <xf numFmtId="49" fontId="10" fillId="14" borderId="32" xfId="0" applyNumberFormat="1" applyFont="1" applyFill="1" applyBorder="1" applyAlignment="1" applyProtection="1">
      <alignment horizontal="center" vertical="top"/>
      <protection hidden="1"/>
    </xf>
    <xf numFmtId="49" fontId="10" fillId="14" borderId="18" xfId="0" applyNumberFormat="1" applyFont="1" applyFill="1" applyBorder="1" applyAlignment="1" applyProtection="1">
      <alignment horizontal="center" vertical="top"/>
      <protection hidden="1"/>
    </xf>
    <xf numFmtId="49" fontId="10" fillId="14" borderId="33" xfId="0" applyNumberFormat="1" applyFont="1" applyFill="1" applyBorder="1" applyAlignment="1" applyProtection="1">
      <alignment horizontal="center" vertical="top"/>
      <protection hidden="1"/>
    </xf>
    <xf numFmtId="0" fontId="3" fillId="12" borderId="27" xfId="0" applyFont="1" applyFill="1" applyBorder="1" applyAlignment="1" applyProtection="1">
      <alignment horizontal="center" vertical="center" wrapText="1" readingOrder="2"/>
      <protection hidden="1"/>
    </xf>
    <xf numFmtId="0" fontId="3" fillId="12" borderId="13" xfId="0" applyFont="1" applyFill="1" applyBorder="1" applyAlignment="1" applyProtection="1">
      <alignment horizontal="center" vertical="center" wrapText="1" readingOrder="2"/>
      <protection hidden="1"/>
    </xf>
    <xf numFmtId="167" fontId="7" fillId="11" borderId="42" xfId="1" applyNumberFormat="1" applyFont="1" applyFill="1" applyBorder="1" applyAlignment="1" applyProtection="1">
      <alignment horizontal="center" vertical="center" wrapText="1" readingOrder="2"/>
      <protection hidden="1"/>
    </xf>
    <xf numFmtId="2" fontId="7" fillId="11" borderId="42" xfId="1" applyNumberFormat="1" applyFont="1" applyFill="1" applyBorder="1" applyAlignment="1" applyProtection="1">
      <alignment horizontal="center" vertical="center" wrapText="1" readingOrder="2"/>
      <protection hidden="1"/>
    </xf>
    <xf numFmtId="0" fontId="3" fillId="4" borderId="8" xfId="0" applyNumberFormat="1" applyFont="1" applyFill="1" applyBorder="1" applyAlignment="1" applyProtection="1">
      <alignment horizontal="center" vertical="center" wrapText="1" readingOrder="2"/>
      <protection hidden="1"/>
    </xf>
    <xf numFmtId="0" fontId="3" fillId="4" borderId="15" xfId="0" applyNumberFormat="1" applyFont="1" applyFill="1" applyBorder="1" applyAlignment="1" applyProtection="1">
      <alignment horizontal="center" vertical="center" wrapText="1" readingOrder="2"/>
      <protection hidden="1"/>
    </xf>
    <xf numFmtId="0" fontId="8" fillId="4" borderId="10" xfId="0" applyFont="1" applyFill="1" applyBorder="1" applyAlignment="1" applyProtection="1">
      <alignment horizontal="center" vertical="center" wrapText="1" readingOrder="2"/>
      <protection hidden="1"/>
    </xf>
    <xf numFmtId="0" fontId="8" fillId="4" borderId="28" xfId="0" applyFont="1" applyFill="1" applyBorder="1" applyAlignment="1" applyProtection="1">
      <alignment horizontal="center" vertical="center" wrapText="1" readingOrder="2"/>
      <protection hidden="1"/>
    </xf>
    <xf numFmtId="0" fontId="8" fillId="4" borderId="8" xfId="0" applyFont="1" applyFill="1" applyBorder="1" applyAlignment="1" applyProtection="1">
      <alignment horizontal="center" vertical="center" wrapText="1" readingOrder="2"/>
      <protection hidden="1"/>
    </xf>
    <xf numFmtId="0" fontId="8" fillId="4" borderId="14" xfId="0" applyFont="1" applyFill="1" applyBorder="1" applyAlignment="1" applyProtection="1">
      <alignment horizontal="center" vertical="center" wrapText="1" readingOrder="2"/>
      <protection hidden="1"/>
    </xf>
    <xf numFmtId="49" fontId="3" fillId="4" borderId="10" xfId="0" applyNumberFormat="1" applyFont="1" applyFill="1" applyBorder="1" applyAlignment="1" applyProtection="1">
      <alignment horizontal="center" vertical="center" wrapText="1" readingOrder="2"/>
      <protection hidden="1"/>
    </xf>
    <xf numFmtId="0" fontId="3" fillId="4" borderId="12" xfId="0" applyNumberFormat="1" applyFont="1" applyFill="1" applyBorder="1" applyAlignment="1" applyProtection="1">
      <alignment horizontal="center" vertical="center" wrapText="1" readingOrder="2"/>
      <protection hidden="1"/>
    </xf>
    <xf numFmtId="0" fontId="17" fillId="2" borderId="0" xfId="0" applyFont="1" applyFill="1" applyBorder="1" applyAlignment="1">
      <alignment horizontal="center" vertical="center" wrapText="1"/>
    </xf>
    <xf numFmtId="0" fontId="9" fillId="2" borderId="0" xfId="0" applyFont="1" applyFill="1" applyBorder="1" applyAlignment="1">
      <alignment horizontal="center"/>
    </xf>
    <xf numFmtId="0" fontId="16" fillId="2" borderId="0" xfId="0" applyFont="1" applyFill="1" applyBorder="1" applyAlignment="1">
      <alignment horizontal="center" vertical="center" wrapText="1"/>
    </xf>
    <xf numFmtId="0" fontId="0" fillId="2" borderId="0" xfId="0" applyFill="1" applyBorder="1" applyAlignment="1">
      <alignment horizontal="center" vertical="center" wrapText="1"/>
    </xf>
    <xf numFmtId="0" fontId="9" fillId="2" borderId="0" xfId="0" applyFont="1" applyFill="1" applyBorder="1" applyAlignment="1" applyProtection="1">
      <alignment horizontal="center" vertical="center" wrapText="1"/>
      <protection hidden="1"/>
    </xf>
    <xf numFmtId="0" fontId="4" fillId="2" borderId="0"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0" xfId="0" applyFont="1" applyFill="1" applyBorder="1" applyAlignment="1" applyProtection="1">
      <alignment horizontal="center" vertical="center" readingOrder="2"/>
      <protection hidden="1"/>
    </xf>
    <xf numFmtId="0" fontId="9" fillId="19" borderId="39" xfId="0" applyFont="1" applyFill="1" applyBorder="1" applyAlignment="1">
      <alignment horizontal="center" vertical="center" wrapText="1"/>
    </xf>
    <xf numFmtId="0" fontId="9" fillId="19" borderId="50" xfId="0" applyFont="1" applyFill="1" applyBorder="1" applyAlignment="1">
      <alignment horizontal="center" vertical="center" wrapText="1"/>
    </xf>
    <xf numFmtId="0" fontId="17" fillId="22" borderId="4" xfId="0" applyFont="1" applyFill="1" applyBorder="1" applyAlignment="1">
      <alignment horizontal="center" vertical="center" wrapText="1"/>
    </xf>
    <xf numFmtId="0" fontId="17" fillId="22" borderId="51" xfId="0" applyFont="1" applyFill="1" applyBorder="1" applyAlignment="1">
      <alignment horizontal="center" vertical="center" wrapText="1"/>
    </xf>
    <xf numFmtId="0" fontId="9" fillId="0" borderId="4" xfId="0" applyFont="1" applyBorder="1" applyAlignment="1">
      <alignment horizontal="center"/>
    </xf>
    <xf numFmtId="0" fontId="9" fillId="0" borderId="3" xfId="0" applyFont="1" applyBorder="1" applyAlignment="1">
      <alignment horizontal="center"/>
    </xf>
    <xf numFmtId="0" fontId="16" fillId="19" borderId="44" xfId="0" applyFont="1" applyFill="1" applyBorder="1" applyAlignment="1">
      <alignment horizontal="center" vertical="center" wrapText="1"/>
    </xf>
    <xf numFmtId="0" fontId="16" fillId="19" borderId="46" xfId="0" applyFont="1" applyFill="1" applyBorder="1" applyAlignment="1">
      <alignment horizontal="center" vertical="center" wrapText="1"/>
    </xf>
    <xf numFmtId="0" fontId="16" fillId="19" borderId="35" xfId="0" applyFont="1" applyFill="1" applyBorder="1" applyAlignment="1">
      <alignment horizontal="center" vertical="center" wrapText="1"/>
    </xf>
    <xf numFmtId="0" fontId="16" fillId="19" borderId="47" xfId="0" applyFont="1" applyFill="1"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9" fillId="18" borderId="4" xfId="0" applyFont="1" applyFill="1" applyBorder="1" applyAlignment="1" applyProtection="1">
      <alignment horizontal="center" vertical="center" readingOrder="2"/>
      <protection hidden="1"/>
    </xf>
    <xf numFmtId="0" fontId="9" fillId="18" borderId="3" xfId="0" applyFont="1" applyFill="1" applyBorder="1" applyAlignment="1" applyProtection="1">
      <alignment horizontal="center" vertical="center" readingOrder="2"/>
      <protection hidden="1"/>
    </xf>
    <xf numFmtId="0" fontId="9" fillId="4" borderId="39" xfId="0" applyFont="1" applyFill="1" applyBorder="1" applyAlignment="1" applyProtection="1">
      <alignment horizontal="center" vertical="center" wrapText="1"/>
      <protection hidden="1"/>
    </xf>
    <xf numFmtId="0" fontId="9" fillId="4" borderId="24" xfId="0" applyFont="1" applyFill="1" applyBorder="1" applyAlignment="1" applyProtection="1">
      <alignment horizontal="center" vertical="center" wrapText="1"/>
      <protection hidden="1"/>
    </xf>
    <xf numFmtId="0" fontId="4" fillId="20" borderId="44" xfId="0" applyFont="1" applyFill="1" applyBorder="1" applyAlignment="1">
      <alignment horizontal="center" vertical="center" wrapText="1"/>
    </xf>
    <xf numFmtId="0" fontId="4" fillId="20" borderId="46" xfId="0" applyFont="1" applyFill="1" applyBorder="1" applyAlignment="1">
      <alignment horizontal="center" vertical="center" wrapText="1"/>
    </xf>
    <xf numFmtId="0" fontId="4" fillId="20" borderId="36" xfId="0" applyFont="1" applyFill="1" applyBorder="1" applyAlignment="1">
      <alignment horizontal="center" vertical="center" wrapText="1"/>
    </xf>
    <xf numFmtId="0" fontId="4" fillId="20" borderId="48" xfId="0" applyFont="1" applyFill="1" applyBorder="1" applyAlignment="1">
      <alignment horizontal="center" vertical="center" wrapText="1"/>
    </xf>
    <xf numFmtId="0" fontId="11" fillId="23" borderId="20" xfId="0" applyFont="1" applyFill="1" applyBorder="1" applyAlignment="1">
      <alignment horizontal="center" vertical="center" wrapText="1"/>
    </xf>
    <xf numFmtId="0" fontId="11" fillId="23" borderId="53" xfId="0" applyFont="1" applyFill="1" applyBorder="1" applyAlignment="1">
      <alignment horizontal="center" vertical="center" wrapText="1"/>
    </xf>
    <xf numFmtId="0" fontId="11" fillId="23" borderId="52" xfId="0" applyFont="1" applyFill="1" applyBorder="1" applyAlignment="1">
      <alignment horizontal="center" vertical="center" wrapText="1"/>
    </xf>
    <xf numFmtId="0" fontId="11" fillId="23" borderId="43" xfId="0" applyFont="1" applyFill="1" applyBorder="1" applyAlignment="1">
      <alignment horizontal="center" vertical="center" wrapText="1"/>
    </xf>
    <xf numFmtId="0" fontId="0" fillId="0" borderId="17" xfId="0" applyBorder="1" applyAlignment="1">
      <alignment horizontal="center" vertical="center" wrapText="1"/>
    </xf>
    <xf numFmtId="0" fontId="11" fillId="21" borderId="37" xfId="0" applyFont="1" applyFill="1" applyBorder="1" applyAlignment="1">
      <alignment horizontal="center" vertical="center" wrapText="1"/>
    </xf>
    <xf numFmtId="0" fontId="0" fillId="0" borderId="38" xfId="0" applyBorder="1" applyAlignment="1">
      <alignment horizontal="center" vertical="center"/>
    </xf>
    <xf numFmtId="1" fontId="11" fillId="17" borderId="37" xfId="0" applyNumberFormat="1" applyFont="1" applyFill="1" applyBorder="1" applyAlignment="1">
      <alignment horizontal="center" vertical="center" wrapText="1"/>
    </xf>
    <xf numFmtId="1" fontId="11" fillId="17" borderId="38" xfId="0" applyNumberFormat="1" applyFont="1" applyFill="1" applyBorder="1" applyAlignment="1">
      <alignment horizontal="center" vertical="center" wrapText="1"/>
    </xf>
    <xf numFmtId="165" fontId="15" fillId="25" borderId="37" xfId="0" applyNumberFormat="1" applyFont="1" applyFill="1" applyBorder="1" applyAlignment="1" applyProtection="1">
      <alignment horizontal="center" vertical="center" wrapText="1"/>
    </xf>
    <xf numFmtId="165" fontId="0" fillId="25" borderId="38" xfId="0" applyNumberFormat="1" applyFill="1" applyBorder="1" applyAlignment="1" applyProtection="1">
      <alignment horizontal="center" vertical="center" wrapText="1"/>
    </xf>
    <xf numFmtId="0" fontId="9" fillId="26" borderId="20" xfId="0" applyFont="1" applyFill="1" applyBorder="1" applyAlignment="1" applyProtection="1">
      <alignment horizontal="center"/>
    </xf>
    <xf numFmtId="0" fontId="9" fillId="26" borderId="53" xfId="0" applyFont="1" applyFill="1" applyBorder="1" applyAlignment="1" applyProtection="1">
      <alignment horizontal="center"/>
    </xf>
    <xf numFmtId="0" fontId="9" fillId="7" borderId="27" xfId="0" applyFont="1" applyFill="1" applyBorder="1" applyAlignment="1" applyProtection="1">
      <alignment horizontal="center"/>
    </xf>
    <xf numFmtId="0" fontId="9" fillId="7" borderId="22" xfId="0" applyFont="1" applyFill="1" applyBorder="1" applyAlignment="1" applyProtection="1">
      <alignment horizontal="center"/>
    </xf>
    <xf numFmtId="0" fontId="9" fillId="27" borderId="31" xfId="0" applyFont="1" applyFill="1" applyBorder="1" applyAlignment="1" applyProtection="1">
      <alignment horizontal="center" vertical="center"/>
    </xf>
    <xf numFmtId="0" fontId="9" fillId="27" borderId="34" xfId="0" applyFont="1" applyFill="1" applyBorder="1" applyAlignment="1" applyProtection="1">
      <alignment horizontal="center" vertical="center"/>
    </xf>
  </cellXfs>
  <cellStyles count="3">
    <cellStyle name="Comma" xfId="2" builtinId="3"/>
    <cellStyle name="Normal" xfId="0" builtinId="0"/>
    <cellStyle name="Percent" xfId="1" builtinId="5"/>
  </cellStyles>
  <dxfs count="10">
    <dxf>
      <font>
        <color rgb="FFFF0000"/>
      </font>
      <fill>
        <patternFill>
          <bgColor rgb="FFFFFF00"/>
        </patternFill>
      </fill>
    </dxf>
    <dxf>
      <font>
        <color rgb="FFFFFF00"/>
      </font>
      <fill>
        <patternFill>
          <bgColor rgb="FFFF0000"/>
        </patternFill>
      </fill>
    </dxf>
    <dxf>
      <font>
        <color rgb="FFFFFF00"/>
      </font>
      <fill>
        <patternFill>
          <bgColor rgb="FF92D050"/>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s>
  <tableStyles count="0" defaultTableStyle="TableStyleMedium2" defaultPivotStyle="PivotStyleLight16"/>
  <colors>
    <mruColors>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showGridLines="0" rightToLeft="1" tabSelected="1" view="pageBreakPreview" zoomScaleNormal="100" zoomScaleSheetLayoutView="100" workbookViewId="0">
      <pane xSplit="3" ySplit="2" topLeftCell="D21" activePane="bottomRight" state="frozen"/>
      <selection pane="topRight" activeCell="D1" sqref="D1"/>
      <selection pane="bottomLeft" activeCell="A3" sqref="A3"/>
      <selection pane="bottomRight" activeCell="C26" sqref="C26"/>
    </sheetView>
  </sheetViews>
  <sheetFormatPr defaultColWidth="9" defaultRowHeight="14.25" x14ac:dyDescent="0.2"/>
  <cols>
    <col min="1" max="1" width="7.25" style="7" bestFit="1" customWidth="1"/>
    <col min="2" max="2" width="10" style="8" customWidth="1"/>
    <col min="3" max="3" width="56.375" style="7" customWidth="1"/>
    <col min="4" max="6" width="22" style="4" customWidth="1"/>
    <col min="7" max="7" width="22.25" style="4" customWidth="1"/>
    <col min="8" max="10" width="22" style="4" customWidth="1"/>
    <col min="11" max="16384" width="9" style="4"/>
  </cols>
  <sheetData>
    <row r="1" spans="1:10" s="23" customFormat="1" ht="19.5" x14ac:dyDescent="0.2">
      <c r="A1" s="126" t="s">
        <v>0</v>
      </c>
      <c r="B1" s="99" t="s">
        <v>1</v>
      </c>
      <c r="C1" s="100"/>
      <c r="D1" s="42">
        <v>1</v>
      </c>
      <c r="E1" s="42">
        <v>2</v>
      </c>
      <c r="F1" s="42">
        <v>3</v>
      </c>
      <c r="G1" s="42">
        <v>4</v>
      </c>
      <c r="H1" s="42">
        <v>5</v>
      </c>
      <c r="I1" s="42">
        <v>6</v>
      </c>
      <c r="J1" s="42">
        <v>7</v>
      </c>
    </row>
    <row r="2" spans="1:10" s="22" customFormat="1" ht="18.75" x14ac:dyDescent="0.2">
      <c r="A2" s="127"/>
      <c r="B2" s="108" t="s">
        <v>13</v>
      </c>
      <c r="C2" s="109"/>
      <c r="D2" s="21"/>
      <c r="E2" s="21"/>
      <c r="F2" s="21"/>
      <c r="G2" s="21"/>
      <c r="H2" s="21"/>
      <c r="I2" s="21"/>
      <c r="J2" s="21"/>
    </row>
    <row r="3" spans="1:10" s="22" customFormat="1" ht="18.75" x14ac:dyDescent="0.2">
      <c r="A3" s="127"/>
      <c r="B3" s="108" t="s">
        <v>14</v>
      </c>
      <c r="C3" s="109"/>
      <c r="D3" s="21"/>
      <c r="E3" s="33"/>
      <c r="F3" s="33"/>
      <c r="G3" s="21"/>
      <c r="H3" s="21"/>
      <c r="I3" s="21"/>
      <c r="J3" s="33"/>
    </row>
    <row r="4" spans="1:10" s="22" customFormat="1" ht="15" x14ac:dyDescent="0.2">
      <c r="A4" s="127"/>
      <c r="B4" s="106" t="s">
        <v>16</v>
      </c>
      <c r="C4" s="107"/>
      <c r="D4" s="21"/>
      <c r="E4" s="21"/>
      <c r="F4" s="21"/>
      <c r="G4" s="21"/>
      <c r="H4" s="21"/>
      <c r="I4" s="21"/>
      <c r="J4" s="21"/>
    </row>
    <row r="5" spans="1:10" s="22" customFormat="1" ht="15" x14ac:dyDescent="0.2">
      <c r="A5" s="127"/>
      <c r="B5" s="106" t="s">
        <v>9</v>
      </c>
      <c r="C5" s="107"/>
      <c r="D5" s="21"/>
      <c r="E5" s="21"/>
      <c r="F5" s="21"/>
      <c r="G5" s="21"/>
      <c r="H5" s="21"/>
      <c r="I5" s="21"/>
      <c r="J5" s="21"/>
    </row>
    <row r="6" spans="1:10" s="22" customFormat="1" ht="15.75" thickBot="1" x14ac:dyDescent="0.25">
      <c r="A6" s="128"/>
      <c r="B6" s="104" t="s">
        <v>18</v>
      </c>
      <c r="C6" s="105"/>
      <c r="D6" s="43"/>
      <c r="E6" s="43"/>
      <c r="F6" s="43"/>
      <c r="G6" s="43"/>
      <c r="H6" s="43"/>
      <c r="I6" s="43"/>
      <c r="J6" s="43"/>
    </row>
    <row r="7" spans="1:10" ht="20.25" thickBot="1" x14ac:dyDescent="0.25">
      <c r="A7" s="11" t="s">
        <v>25</v>
      </c>
      <c r="B7" s="115" t="s">
        <v>19</v>
      </c>
      <c r="C7" s="116"/>
      <c r="D7" s="15" t="str">
        <f t="shared" ref="D7:J7" si="0">IF(OR(D8="פסילה",D14="פסילה"),"פסילה",IF(OR(D8="נדרשת השלמה",D14="נדרשת השלמה"),"נדרשת השלמה","עמידה בדרישות"))</f>
        <v>נדרשת השלמה</v>
      </c>
      <c r="E7" s="15" t="str">
        <f t="shared" si="0"/>
        <v>נדרשת השלמה</v>
      </c>
      <c r="F7" s="15" t="str">
        <f t="shared" si="0"/>
        <v>נדרשת השלמה</v>
      </c>
      <c r="G7" s="15" t="str">
        <f t="shared" si="0"/>
        <v>נדרשת השלמה</v>
      </c>
      <c r="H7" s="15" t="str">
        <f t="shared" si="0"/>
        <v>נדרשת השלמה</v>
      </c>
      <c r="I7" s="15" t="str">
        <f t="shared" si="0"/>
        <v>נדרשת השלמה</v>
      </c>
      <c r="J7" s="15" t="str">
        <f t="shared" si="0"/>
        <v>נדרשת השלמה</v>
      </c>
    </row>
    <row r="8" spans="1:10" s="9" customFormat="1" ht="16.5" x14ac:dyDescent="0.2">
      <c r="A8" s="12" t="s">
        <v>24</v>
      </c>
      <c r="B8" s="117" t="s">
        <v>31</v>
      </c>
      <c r="C8" s="118"/>
      <c r="D8" s="15" t="str">
        <f t="array" ref="D8">IF(SUM(LEN(D9:D13)-LEN(SUBSTITUTE(D9:D13,"V","")))+SUM(LEN(D9:D13)-LEN(SUBSTITUTE(D9:D13,"ל.ר.","")))/LEN("ל.ר.")=5,"עמידה בדרישות",IF(SUM(LEN(D9:D13)-LEN(SUBSTITUTE(D9:D13,"X","")))&gt;0,"פסילה","נדרשת השלמה"))</f>
        <v>נדרשת השלמה</v>
      </c>
      <c r="E8" s="15" t="str">
        <f t="array" ref="E8">IF(SUM(LEN(E9:E13)-LEN(SUBSTITUTE(E9:E13,"V","")))+SUM(LEN(E9:E13)-LEN(SUBSTITUTE(E9:E13,"ל.ר.","")))/LEN("ל.ר.")=5,"עמידה בדרישות",IF(SUM(LEN(E9:E13)-LEN(SUBSTITUTE(E9:E13,"X","")))&gt;0,"פסילה","נדרשת השלמה"))</f>
        <v>נדרשת השלמה</v>
      </c>
      <c r="F8" s="15" t="str">
        <f t="array" ref="F8">IF(SUM(LEN(F9:F13)-LEN(SUBSTITUTE(F9:F13,"V","")))+SUM(LEN(F9:F13)-LEN(SUBSTITUTE(F9:F13,"ל.ר.","")))/LEN("ל.ר.")=5,"עמידה בדרישות",IF(SUM(LEN(F9:F13)-LEN(SUBSTITUTE(F9:F13,"X","")))&gt;0,"פסילה","נדרשת השלמה"))</f>
        <v>נדרשת השלמה</v>
      </c>
      <c r="G8" s="15" t="str">
        <f t="array" ref="G8">IF(SUM(LEN(G9:G13)-LEN(SUBSTITUTE(G9:G13,"V","")))+SUM(LEN(G9:G13)-LEN(SUBSTITUTE(G9:G13,"ל.ר.","")))/LEN("ל.ר.")=5,"עמידה בדרישות",IF(SUM(LEN(G9:G13)-LEN(SUBSTITUTE(G9:G13,"X","")))&gt;0,"פסילה","נדרשת השלמה"))</f>
        <v>נדרשת השלמה</v>
      </c>
      <c r="H8" s="15" t="str">
        <f t="array" ref="H8">IF(SUM(LEN(H9:H13)-LEN(SUBSTITUTE(H9:H13,"V","")))+SUM(LEN(H9:H13)-LEN(SUBSTITUTE(H9:H13,"ל.ר.","")))/LEN("ל.ר.")=5,"עמידה בדרישות",IF(SUM(LEN(H9:H13)-LEN(SUBSTITUTE(H9:H13,"X","")))&gt;0,"פסילה","נדרשת השלמה"))</f>
        <v>נדרשת השלמה</v>
      </c>
      <c r="I8" s="15" t="str">
        <f t="array" ref="I8">IF(SUM(LEN(I9:I13)-LEN(SUBSTITUTE(I9:I13,"V","")))+SUM(LEN(I9:I13)-LEN(SUBSTITUTE(I9:I13,"ל.ר.","")))/LEN("ל.ר.")=5,"עמידה בדרישות",IF(SUM(LEN(I9:I13)-LEN(SUBSTITUTE(I9:I13,"X","")))&gt;0,"פסילה","נדרשת השלמה"))</f>
        <v>נדרשת השלמה</v>
      </c>
      <c r="J8" s="15" t="str">
        <f t="array" ref="J8">IF(SUM(LEN(J9:J13)-LEN(SUBSTITUTE(J9:J13,"V","")))+SUM(LEN(J9:J13)-LEN(SUBSTITUTE(J9:J13,"ל.ר.","")))/LEN("ל.ר.")=5,"עמידה בדרישות",IF(SUM(LEN(J9:J13)-LEN(SUBSTITUTE(J9:J13,"X","")))&gt;0,"פסילה","נדרשת השלמה"))</f>
        <v>נדרשת השלמה</v>
      </c>
    </row>
    <row r="9" spans="1:10" s="9" customFormat="1" ht="15.75" x14ac:dyDescent="0.2">
      <c r="A9" s="13" t="s">
        <v>26</v>
      </c>
      <c r="B9" s="119" t="s">
        <v>29</v>
      </c>
      <c r="C9" s="120"/>
      <c r="D9" s="35"/>
      <c r="E9" s="35"/>
      <c r="F9" s="35"/>
      <c r="G9" s="35"/>
      <c r="H9" s="35"/>
      <c r="I9" s="35"/>
      <c r="J9" s="35"/>
    </row>
    <row r="10" spans="1:10" s="9" customFormat="1" ht="39.6" customHeight="1" x14ac:dyDescent="0.2">
      <c r="A10" s="13" t="s">
        <v>27</v>
      </c>
      <c r="B10" s="119" t="s">
        <v>70</v>
      </c>
      <c r="C10" s="120"/>
      <c r="D10" s="34"/>
      <c r="E10" s="34"/>
      <c r="F10" s="34"/>
      <c r="G10" s="34"/>
      <c r="H10" s="34"/>
      <c r="I10" s="34"/>
      <c r="J10" s="34"/>
    </row>
    <row r="11" spans="1:10" s="9" customFormat="1" ht="63.6" customHeight="1" x14ac:dyDescent="0.2">
      <c r="A11" s="13" t="s">
        <v>28</v>
      </c>
      <c r="B11" s="125" t="s">
        <v>145</v>
      </c>
      <c r="C11" s="120"/>
      <c r="D11" s="34"/>
      <c r="E11" s="34"/>
      <c r="F11" s="34"/>
      <c r="G11" s="34"/>
      <c r="H11" s="34"/>
      <c r="I11" s="34"/>
      <c r="J11" s="34"/>
    </row>
    <row r="12" spans="1:10" s="9" customFormat="1" ht="75" customHeight="1" x14ac:dyDescent="0.2">
      <c r="A12" s="13" t="s">
        <v>144</v>
      </c>
      <c r="B12" s="119" t="s">
        <v>71</v>
      </c>
      <c r="C12" s="120"/>
      <c r="D12" s="34"/>
      <c r="E12" s="34"/>
      <c r="F12" s="34"/>
      <c r="G12" s="34"/>
      <c r="H12" s="34"/>
      <c r="I12" s="34"/>
      <c r="J12" s="34"/>
    </row>
    <row r="13" spans="1:10" s="9" customFormat="1" ht="39.6" customHeight="1" thickBot="1" x14ac:dyDescent="0.25">
      <c r="A13" s="13" t="s">
        <v>142</v>
      </c>
      <c r="B13" s="123" t="s">
        <v>143</v>
      </c>
      <c r="C13" s="124"/>
      <c r="D13" s="34"/>
      <c r="E13" s="34"/>
      <c r="F13" s="34"/>
      <c r="G13" s="34"/>
      <c r="H13" s="34"/>
      <c r="I13" s="34"/>
      <c r="J13" s="34"/>
    </row>
    <row r="14" spans="1:10" s="6" customFormat="1" ht="16.899999999999999" customHeight="1" x14ac:dyDescent="0.2">
      <c r="A14" s="93" t="s">
        <v>30</v>
      </c>
      <c r="B14" s="117" t="s">
        <v>32</v>
      </c>
      <c r="C14" s="118"/>
      <c r="D14" s="15" t="str">
        <f t="array" ref="D14">IF(SUM(LEN(D19:D26)-LEN(SUBSTITUTE(D19:D26,"V","")))+SUM(LEN(D19:D26)-LEN(SUBSTITUTE(D19:D26,"ל.ר.","")))/LEN("ל.ר.")=6,"עמידה בדרישות",IF(SUM(LEN(D19:D26)-LEN(SUBSTITUTE(D19:D26,"X","")))&gt;0,"פסילה","נדרשת השלמה"))</f>
        <v>נדרשת השלמה</v>
      </c>
      <c r="E14" s="15" t="str">
        <f t="array" ref="E14">IF(SUM(LEN(E19:E26)-LEN(SUBSTITUTE(E19:E26,"V","")))+SUM(LEN(E19:E26)-LEN(SUBSTITUTE(E19:E26,"ל.ר.","")))/LEN("ל.ר.")=6,"עמידה בדרישות",IF(SUM(LEN(E19:E26)-LEN(SUBSTITUTE(E19:E26,"X","")))&gt;0,"פסילה","נדרשת השלמה"))</f>
        <v>נדרשת השלמה</v>
      </c>
      <c r="F14" s="15" t="str">
        <f t="array" ref="F14">IF(SUM(LEN(F19:F26)-LEN(SUBSTITUTE(F19:F26,"V","")))+SUM(LEN(F19:F26)-LEN(SUBSTITUTE(F19:F26,"ל.ר.","")))/LEN("ל.ר.")=6,"עמידה בדרישות",IF(SUM(LEN(F19:F26)-LEN(SUBSTITUTE(F19:F26,"X","")))&gt;0,"פסילה","נדרשת השלמה"))</f>
        <v>נדרשת השלמה</v>
      </c>
      <c r="G14" s="15" t="str">
        <f t="array" ref="G14">IF(SUM(LEN(G19:G26)-LEN(SUBSTITUTE(G19:G26,"V","")))+SUM(LEN(G19:G26)-LEN(SUBSTITUTE(G19:G26,"ל.ר.","")))/LEN("ל.ר.")=6,"עמידה בדרישות",IF(SUM(LEN(G19:G26)-LEN(SUBSTITUTE(G19:G26,"X","")))&gt;0,"פסילה","נדרשת השלמה"))</f>
        <v>נדרשת השלמה</v>
      </c>
      <c r="H14" s="15" t="str">
        <f t="array" ref="H14">IF(SUM(LEN(H19:H26)-LEN(SUBSTITUTE(H19:H26,"V","")))+SUM(LEN(H19:H26)-LEN(SUBSTITUTE(H19:H26,"ל.ר.","")))/LEN("ל.ר.")=6,"עמידה בדרישות",IF(SUM(LEN(H19:H26)-LEN(SUBSTITUTE(H19:H26,"X","")))&gt;0,"פסילה","נדרשת השלמה"))</f>
        <v>נדרשת השלמה</v>
      </c>
      <c r="I14" s="15" t="str">
        <f t="array" ref="I14">IF(SUM(LEN(I19:I26)-LEN(SUBSTITUTE(I19:I26,"V","")))+SUM(LEN(I19:I26)-LEN(SUBSTITUTE(I19:I26,"ל.ר.","")))/LEN("ל.ר.")=6,"עמידה בדרישות",IF(SUM(LEN(I19:I26)-LEN(SUBSTITUTE(I19:I26,"X","")))&gt;0,"פסילה","נדרשת השלמה"))</f>
        <v>נדרשת השלמה</v>
      </c>
      <c r="J14" s="15" t="str">
        <f t="array" ref="J14">IF(SUM(LEN(J19:J26)-LEN(SUBSTITUTE(J19:J26,"V","")))+SUM(LEN(J19:J26)-LEN(SUBSTITUTE(J19:J26,"ל.ר.","")))/LEN("ל.ר.")=6,"עמידה בדרישות",IF(SUM(LEN(J19:J26)-LEN(SUBSTITUTE(J19:J26,"X","")))&gt;0,"פסילה","נדרשת השלמה"))</f>
        <v>נדרשת השלמה</v>
      </c>
    </row>
    <row r="15" spans="1:10" s="6" customFormat="1" ht="16.5" x14ac:dyDescent="0.2">
      <c r="A15" s="134" t="s">
        <v>33</v>
      </c>
      <c r="B15" s="121" t="s">
        <v>102</v>
      </c>
      <c r="C15" s="122"/>
      <c r="D15" s="92"/>
      <c r="E15" s="91"/>
      <c r="F15" s="91"/>
      <c r="G15" s="91"/>
      <c r="H15" s="91"/>
      <c r="I15" s="91"/>
      <c r="J15" s="91"/>
    </row>
    <row r="16" spans="1:10" s="6" customFormat="1" ht="28.5" x14ac:dyDescent="0.2">
      <c r="A16" s="135"/>
      <c r="B16" s="94" t="s">
        <v>103</v>
      </c>
      <c r="C16" s="95" t="s">
        <v>104</v>
      </c>
      <c r="D16" s="92"/>
      <c r="E16" s="91"/>
      <c r="F16" s="91"/>
      <c r="G16" s="91"/>
      <c r="H16" s="91"/>
      <c r="I16" s="91"/>
      <c r="J16" s="91"/>
    </row>
    <row r="17" spans="1:10" s="6" customFormat="1" ht="16.5" x14ac:dyDescent="0.2">
      <c r="A17" s="135"/>
      <c r="B17" s="101" t="s">
        <v>105</v>
      </c>
      <c r="C17" s="103" t="s">
        <v>146</v>
      </c>
      <c r="D17" s="92"/>
      <c r="E17" s="91"/>
      <c r="F17" s="91"/>
      <c r="G17" s="91"/>
      <c r="H17" s="91"/>
      <c r="I17" s="91"/>
      <c r="J17" s="91"/>
    </row>
    <row r="18" spans="1:10" s="6" customFormat="1" ht="37.15" customHeight="1" x14ac:dyDescent="0.2">
      <c r="A18" s="135"/>
      <c r="B18" s="102"/>
      <c r="C18" s="102"/>
      <c r="D18" s="92"/>
      <c r="E18" s="91"/>
      <c r="F18" s="91"/>
      <c r="G18" s="91"/>
      <c r="H18" s="91"/>
      <c r="I18" s="91"/>
      <c r="J18" s="91"/>
    </row>
    <row r="19" spans="1:10" s="5" customFormat="1" ht="15.75" x14ac:dyDescent="0.2">
      <c r="A19" s="134" t="s">
        <v>35</v>
      </c>
      <c r="B19" s="121" t="s">
        <v>34</v>
      </c>
      <c r="C19" s="122"/>
      <c r="D19" s="35"/>
      <c r="E19" s="35"/>
      <c r="F19" s="35"/>
      <c r="G19" s="35"/>
      <c r="H19" s="35"/>
      <c r="I19" s="35"/>
      <c r="J19" s="35"/>
    </row>
    <row r="20" spans="1:10" s="5" customFormat="1" ht="78" customHeight="1" x14ac:dyDescent="0.2">
      <c r="A20" s="135"/>
      <c r="B20" s="119" t="s">
        <v>106</v>
      </c>
      <c r="C20" s="120"/>
      <c r="D20" s="35"/>
      <c r="E20" s="35"/>
      <c r="F20" s="35"/>
      <c r="G20" s="35"/>
      <c r="H20" s="35"/>
      <c r="I20" s="35"/>
      <c r="J20" s="35"/>
    </row>
    <row r="21" spans="1:10" s="5" customFormat="1" ht="15.75" x14ac:dyDescent="0.2">
      <c r="A21" s="134" t="s">
        <v>107</v>
      </c>
      <c r="B21" s="121" t="s">
        <v>108</v>
      </c>
      <c r="C21" s="122"/>
      <c r="D21" s="35"/>
      <c r="E21" s="35"/>
      <c r="F21" s="35"/>
      <c r="G21" s="35"/>
      <c r="H21" s="35"/>
      <c r="I21" s="35"/>
      <c r="J21" s="35"/>
    </row>
    <row r="22" spans="1:10" s="5" customFormat="1" ht="47.25" x14ac:dyDescent="0.2">
      <c r="A22" s="135"/>
      <c r="B22" s="80" t="s">
        <v>69</v>
      </c>
      <c r="C22" s="81" t="s">
        <v>147</v>
      </c>
      <c r="D22" s="35"/>
      <c r="E22" s="35"/>
      <c r="F22" s="35"/>
      <c r="G22" s="35"/>
      <c r="H22" s="35"/>
      <c r="I22" s="35"/>
      <c r="J22" s="35"/>
    </row>
    <row r="23" spans="1:10" s="5" customFormat="1" ht="31.5" x14ac:dyDescent="0.2">
      <c r="A23" s="135"/>
      <c r="B23" s="80" t="s">
        <v>110</v>
      </c>
      <c r="C23" s="78" t="s">
        <v>111</v>
      </c>
      <c r="D23" s="35"/>
      <c r="E23" s="35"/>
      <c r="F23" s="35"/>
      <c r="G23" s="35"/>
      <c r="H23" s="35"/>
      <c r="I23" s="35"/>
      <c r="J23" s="35"/>
    </row>
    <row r="24" spans="1:10" s="5" customFormat="1" ht="63" x14ac:dyDescent="0.2">
      <c r="A24" s="135"/>
      <c r="B24" s="80" t="s">
        <v>112</v>
      </c>
      <c r="C24" s="96" t="s">
        <v>114</v>
      </c>
      <c r="D24" s="97"/>
      <c r="E24" s="35"/>
      <c r="F24" s="35"/>
      <c r="G24" s="35"/>
      <c r="H24" s="35"/>
      <c r="I24" s="35"/>
      <c r="J24" s="35"/>
    </row>
    <row r="25" spans="1:10" s="5" customFormat="1" ht="31.5" x14ac:dyDescent="0.2">
      <c r="A25" s="135"/>
      <c r="B25" s="25" t="s">
        <v>113</v>
      </c>
      <c r="C25" s="40" t="s">
        <v>115</v>
      </c>
      <c r="D25" s="35"/>
      <c r="E25" s="35"/>
      <c r="F25" s="35"/>
      <c r="G25" s="35"/>
      <c r="H25" s="35"/>
      <c r="I25" s="35"/>
      <c r="J25" s="35"/>
    </row>
    <row r="26" spans="1:10" s="5" customFormat="1" ht="30.6" customHeight="1" thickBot="1" x14ac:dyDescent="0.25">
      <c r="A26" s="136"/>
      <c r="B26" s="25" t="s">
        <v>109</v>
      </c>
      <c r="C26" s="24" t="s">
        <v>116</v>
      </c>
      <c r="D26" s="35"/>
      <c r="E26" s="35"/>
      <c r="F26" s="35"/>
      <c r="G26" s="35"/>
      <c r="H26" s="35"/>
      <c r="I26" s="35"/>
      <c r="J26" s="35"/>
    </row>
    <row r="27" spans="1:10" s="6" customFormat="1" ht="20.25" thickBot="1" x14ac:dyDescent="0.25">
      <c r="A27" s="137" t="s">
        <v>2</v>
      </c>
      <c r="B27" s="138"/>
      <c r="C27" s="139"/>
      <c r="D27" s="15" t="str">
        <f t="array" ref="D27">IF(SUM(LEN(D28:D52)-LEN(SUBSTITUTE(D28:D52,"V","")))+SUM(LEN(D28:D52)-LEN(SUBSTITUTE(D28:D52,"ל.ר.","")))/LEN("ל.ר.")=40,"עמידה בדרישות",IF(SUM(LEN(D28:D52)-LEN(SUBSTITUTE(D28:D52,"X","")))&gt;0,"פסילה","נדרשת השלמה"))</f>
        <v>נדרשת השלמה</v>
      </c>
      <c r="E27" s="15" t="str">
        <f t="array" ref="E27">IF(SUM(LEN(E28:E52)-LEN(SUBSTITUTE(E28:E52,"V","")))+SUM(LEN(E28:E52)-LEN(SUBSTITUTE(E28:E52,"ל.ר.","")))/LEN("ל.ר.")=40,"עמידה בדרישות",IF(SUM(LEN(E28:E52)-LEN(SUBSTITUTE(E28:E52,"X","")))&gt;0,"פסילה","נדרשת השלמה"))</f>
        <v>נדרשת השלמה</v>
      </c>
      <c r="F27" s="15" t="str">
        <f t="array" ref="F27">IF(SUM(LEN(F28:F52)-LEN(SUBSTITUTE(F28:F52,"V","")))+SUM(LEN(F28:F52)-LEN(SUBSTITUTE(F28:F52,"ל.ר.","")))/LEN("ל.ר.")=40,"עמידה בדרישות",IF(SUM(LEN(F28:F52)-LEN(SUBSTITUTE(F28:F52,"X","")))&gt;0,"פסילה","נדרשת השלמה"))</f>
        <v>נדרשת השלמה</v>
      </c>
      <c r="G27" s="15" t="str">
        <f t="array" ref="G27">IF(SUM(LEN(G28:G52)-LEN(SUBSTITUTE(G28:G52,"V","")))+SUM(LEN(G28:G52)-LEN(SUBSTITUTE(G28:G52,"ל.ר.","")))/LEN("ל.ר.")=40,"עמידה בדרישות",IF(SUM(LEN(G28:G52)-LEN(SUBSTITUTE(G28:G52,"X","")))&gt;0,"פסילה","נדרשת השלמה"))</f>
        <v>נדרשת השלמה</v>
      </c>
      <c r="H27" s="15" t="str">
        <f t="array" ref="H27">IF(SUM(LEN(H28:H52)-LEN(SUBSTITUTE(H28:H52,"V","")))+SUM(LEN(H28:H52)-LEN(SUBSTITUTE(H28:H52,"ל.ר.","")))/LEN("ל.ר.")=40,"עמידה בדרישות",IF(SUM(LEN(H28:H52)-LEN(SUBSTITUTE(H28:H52,"X","")))&gt;0,"פסילה","נדרשת השלמה"))</f>
        <v>נדרשת השלמה</v>
      </c>
      <c r="I27" s="15" t="str">
        <f t="array" ref="I27">IF(SUM(LEN(I28:I52)-LEN(SUBSTITUTE(I28:I52,"V","")))+SUM(LEN(I28:I52)-LEN(SUBSTITUTE(I28:I52,"ל.ר.","")))/LEN("ל.ר.")=40,"עמידה בדרישות",IF(SUM(LEN(I28:I52)-LEN(SUBSTITUTE(I28:I52,"X","")))&gt;0,"פסילה","נדרשת השלמה"))</f>
        <v>נדרשת השלמה</v>
      </c>
      <c r="J27" s="15" t="str">
        <f t="array" ref="J27">IF(SUM(LEN(J28:J52)-LEN(SUBSTITUTE(J28:J52,"V","")))+SUM(LEN(J28:J52)-LEN(SUBSTITUTE(J28:J52,"ל.ר.","")))/LEN("ל.ר.")=40,"עמידה בדרישות",IF(SUM(LEN(J28:J52)-LEN(SUBSTITUTE(J28:J52,"X","")))&gt;0,"פסילה","נדרשת השלמה"))</f>
        <v>נדרשת השלמה</v>
      </c>
    </row>
    <row r="28" spans="1:10" s="6" customFormat="1" ht="15.75" x14ac:dyDescent="0.2">
      <c r="A28" s="14" t="s">
        <v>20</v>
      </c>
      <c r="B28" s="113" t="s">
        <v>51</v>
      </c>
      <c r="C28" s="114"/>
      <c r="D28" s="10"/>
      <c r="E28" s="10"/>
      <c r="F28" s="10"/>
      <c r="G28" s="10"/>
      <c r="H28" s="10"/>
      <c r="I28" s="10"/>
      <c r="J28" s="10"/>
    </row>
    <row r="29" spans="1:10" s="6" customFormat="1" ht="15.75" x14ac:dyDescent="0.2">
      <c r="A29" s="26" t="s">
        <v>21</v>
      </c>
      <c r="B29" s="110" t="s">
        <v>55</v>
      </c>
      <c r="C29" s="111"/>
      <c r="D29" s="10"/>
      <c r="E29" s="10"/>
      <c r="F29" s="10"/>
      <c r="G29" s="10"/>
      <c r="H29" s="10"/>
      <c r="I29" s="10"/>
      <c r="J29" s="10"/>
    </row>
    <row r="30" spans="1:10" s="6" customFormat="1" ht="49.15" customHeight="1" x14ac:dyDescent="0.2">
      <c r="A30" s="14" t="s">
        <v>36</v>
      </c>
      <c r="B30" s="110" t="s">
        <v>92</v>
      </c>
      <c r="C30" s="111"/>
      <c r="D30" s="10"/>
      <c r="E30" s="10"/>
      <c r="F30" s="10"/>
      <c r="G30" s="10"/>
      <c r="H30" s="10"/>
      <c r="I30" s="10"/>
      <c r="J30" s="10"/>
    </row>
    <row r="31" spans="1:10" s="6" customFormat="1" ht="36.6" customHeight="1" x14ac:dyDescent="0.2">
      <c r="A31" s="41" t="s">
        <v>37</v>
      </c>
      <c r="B31" s="110" t="s">
        <v>72</v>
      </c>
      <c r="C31" s="111"/>
      <c r="D31" s="10"/>
      <c r="E31" s="10"/>
      <c r="F31" s="10"/>
      <c r="G31" s="10"/>
      <c r="H31" s="10"/>
      <c r="I31" s="10"/>
      <c r="J31" s="10"/>
    </row>
    <row r="32" spans="1:10" s="6" customFormat="1" ht="43.15" customHeight="1" x14ac:dyDescent="0.2">
      <c r="A32" s="41" t="s">
        <v>38</v>
      </c>
      <c r="B32" s="112" t="s">
        <v>56</v>
      </c>
      <c r="C32" s="111"/>
      <c r="D32" s="10"/>
      <c r="E32" s="10"/>
      <c r="F32" s="10"/>
      <c r="G32" s="10"/>
      <c r="H32" s="10"/>
      <c r="I32" s="10"/>
      <c r="J32" s="10"/>
    </row>
    <row r="33" spans="1:10" s="6" customFormat="1" ht="55.15" customHeight="1" x14ac:dyDescent="0.2">
      <c r="A33" s="14" t="s">
        <v>39</v>
      </c>
      <c r="B33" s="112" t="s">
        <v>117</v>
      </c>
      <c r="C33" s="111"/>
      <c r="D33" s="10"/>
      <c r="E33" s="10"/>
      <c r="F33" s="10"/>
      <c r="G33" s="10"/>
      <c r="H33" s="10"/>
      <c r="I33" s="10"/>
      <c r="J33" s="10"/>
    </row>
    <row r="34" spans="1:10" s="6" customFormat="1" ht="41.45" customHeight="1" x14ac:dyDescent="0.2">
      <c r="A34" s="14" t="s">
        <v>40</v>
      </c>
      <c r="B34" s="112" t="s">
        <v>118</v>
      </c>
      <c r="C34" s="111"/>
      <c r="D34" s="10"/>
      <c r="E34" s="98"/>
      <c r="F34" s="98"/>
      <c r="G34" s="10"/>
      <c r="H34" s="98"/>
      <c r="I34" s="10"/>
      <c r="J34" s="10"/>
    </row>
    <row r="35" spans="1:10" s="6" customFormat="1" ht="33.6" customHeight="1" x14ac:dyDescent="0.2">
      <c r="A35" s="14" t="s">
        <v>41</v>
      </c>
      <c r="B35" s="110" t="s">
        <v>93</v>
      </c>
      <c r="C35" s="111"/>
      <c r="D35" s="10"/>
      <c r="E35" s="34"/>
      <c r="F35" s="34"/>
      <c r="G35" s="10"/>
      <c r="H35" s="34"/>
      <c r="I35" s="10"/>
      <c r="J35" s="10"/>
    </row>
    <row r="36" spans="1:10" s="6" customFormat="1" ht="36" customHeight="1" x14ac:dyDescent="0.2">
      <c r="A36" s="41" t="s">
        <v>42</v>
      </c>
      <c r="B36" s="110" t="s">
        <v>94</v>
      </c>
      <c r="C36" s="111"/>
      <c r="D36" s="10"/>
      <c r="E36" s="34"/>
      <c r="F36" s="34"/>
      <c r="G36" s="10"/>
      <c r="H36" s="34"/>
      <c r="I36" s="10"/>
      <c r="J36" s="10"/>
    </row>
    <row r="37" spans="1:10" s="6" customFormat="1" ht="34.9" customHeight="1" x14ac:dyDescent="0.2">
      <c r="A37" s="41" t="s">
        <v>43</v>
      </c>
      <c r="B37" s="110" t="s">
        <v>95</v>
      </c>
      <c r="C37" s="111"/>
      <c r="D37" s="10"/>
      <c r="E37" s="10"/>
      <c r="F37" s="10"/>
      <c r="G37" s="10"/>
      <c r="H37" s="10"/>
      <c r="I37" s="10"/>
      <c r="J37" s="10"/>
    </row>
    <row r="38" spans="1:10" s="6" customFormat="1" ht="15.75" x14ac:dyDescent="0.2">
      <c r="A38" s="14" t="s">
        <v>44</v>
      </c>
      <c r="B38" s="110" t="s">
        <v>96</v>
      </c>
      <c r="C38" s="111"/>
      <c r="D38" s="10"/>
      <c r="E38" s="10"/>
      <c r="F38" s="10"/>
      <c r="G38" s="10"/>
      <c r="H38" s="10"/>
      <c r="I38" s="10"/>
      <c r="J38" s="10"/>
    </row>
    <row r="39" spans="1:10" s="6" customFormat="1" ht="30.6" customHeight="1" x14ac:dyDescent="0.2">
      <c r="A39" s="41" t="s">
        <v>45</v>
      </c>
      <c r="B39" s="110" t="s">
        <v>97</v>
      </c>
      <c r="C39" s="111"/>
      <c r="D39" s="10"/>
      <c r="E39" s="10"/>
      <c r="F39" s="10"/>
      <c r="G39" s="10"/>
      <c r="H39" s="10"/>
      <c r="I39" s="10"/>
      <c r="J39" s="10"/>
    </row>
    <row r="40" spans="1:10" s="6" customFormat="1" ht="30.6" customHeight="1" x14ac:dyDescent="0.2">
      <c r="A40" s="41" t="s">
        <v>46</v>
      </c>
      <c r="B40" s="112" t="s">
        <v>119</v>
      </c>
      <c r="C40" s="111"/>
      <c r="D40" s="10"/>
      <c r="E40" s="10"/>
      <c r="F40" s="10"/>
      <c r="G40" s="10"/>
      <c r="H40" s="10"/>
      <c r="I40" s="10"/>
      <c r="J40" s="10"/>
    </row>
    <row r="41" spans="1:10" s="6" customFormat="1" ht="82.15" customHeight="1" x14ac:dyDescent="0.2">
      <c r="A41" s="41" t="s">
        <v>47</v>
      </c>
      <c r="B41" s="110" t="s">
        <v>120</v>
      </c>
      <c r="C41" s="111"/>
      <c r="D41" s="10"/>
      <c r="E41" s="10"/>
      <c r="F41" s="10"/>
      <c r="G41" s="10"/>
      <c r="H41" s="10"/>
      <c r="I41" s="10"/>
      <c r="J41" s="10"/>
    </row>
    <row r="42" spans="1:10" s="6" customFormat="1" ht="82.9" customHeight="1" x14ac:dyDescent="0.2">
      <c r="A42" s="14" t="s">
        <v>48</v>
      </c>
      <c r="B42" s="110" t="s">
        <v>121</v>
      </c>
      <c r="C42" s="111"/>
      <c r="D42" s="10"/>
      <c r="E42" s="10"/>
      <c r="F42" s="10"/>
      <c r="G42" s="10"/>
      <c r="H42" s="10"/>
      <c r="I42" s="10"/>
      <c r="J42" s="10"/>
    </row>
    <row r="43" spans="1:10" s="6" customFormat="1" ht="54.6" customHeight="1" x14ac:dyDescent="0.2">
      <c r="A43" s="41" t="s">
        <v>49</v>
      </c>
      <c r="B43" s="110" t="s">
        <v>122</v>
      </c>
      <c r="C43" s="111"/>
      <c r="D43" s="10"/>
      <c r="E43" s="10"/>
      <c r="F43" s="10"/>
      <c r="G43" s="10"/>
      <c r="H43" s="10"/>
      <c r="I43" s="10"/>
      <c r="J43" s="10"/>
    </row>
    <row r="44" spans="1:10" s="6" customFormat="1" ht="25.9" customHeight="1" x14ac:dyDescent="0.2">
      <c r="A44" s="41" t="s">
        <v>50</v>
      </c>
      <c r="B44" s="112" t="s">
        <v>123</v>
      </c>
      <c r="C44" s="111"/>
      <c r="D44" s="10"/>
      <c r="E44" s="10"/>
      <c r="F44" s="10"/>
      <c r="G44" s="10"/>
      <c r="H44" s="10"/>
      <c r="I44" s="10"/>
      <c r="J44" s="10"/>
    </row>
    <row r="45" spans="1:10" s="6" customFormat="1" ht="54.6" customHeight="1" x14ac:dyDescent="0.2">
      <c r="A45" s="41" t="s">
        <v>52</v>
      </c>
      <c r="B45" s="110" t="s">
        <v>124</v>
      </c>
      <c r="C45" s="111"/>
      <c r="D45" s="10"/>
      <c r="E45" s="10"/>
      <c r="F45" s="10"/>
      <c r="G45" s="10"/>
      <c r="H45" s="10"/>
      <c r="I45" s="10"/>
      <c r="J45" s="10"/>
    </row>
    <row r="46" spans="1:10" s="6" customFormat="1" ht="85.9" customHeight="1" x14ac:dyDescent="0.2">
      <c r="A46" s="14" t="s">
        <v>53</v>
      </c>
      <c r="B46" s="110" t="s">
        <v>125</v>
      </c>
      <c r="C46" s="111"/>
      <c r="D46" s="10"/>
      <c r="E46" s="10"/>
      <c r="F46" s="10"/>
      <c r="G46" s="10"/>
      <c r="H46" s="10"/>
      <c r="I46" s="10"/>
      <c r="J46" s="10"/>
    </row>
    <row r="47" spans="1:10" ht="42" customHeight="1" x14ac:dyDescent="0.2">
      <c r="A47" s="132" t="s">
        <v>54</v>
      </c>
      <c r="B47" s="112" t="s">
        <v>98</v>
      </c>
      <c r="C47" s="111"/>
      <c r="D47" s="10"/>
      <c r="E47" s="10"/>
      <c r="F47" s="10"/>
      <c r="G47" s="10"/>
      <c r="H47" s="10"/>
      <c r="I47" s="10"/>
      <c r="J47" s="10"/>
    </row>
    <row r="48" spans="1:10" ht="51.6" customHeight="1" x14ac:dyDescent="0.2">
      <c r="A48" s="133"/>
      <c r="B48" s="112" t="s">
        <v>73</v>
      </c>
      <c r="C48" s="111"/>
      <c r="D48" s="10"/>
      <c r="E48" s="10"/>
      <c r="F48" s="10"/>
      <c r="G48" s="10"/>
      <c r="H48" s="10"/>
      <c r="I48" s="10"/>
      <c r="J48" s="10"/>
    </row>
    <row r="49" spans="1:10" ht="39" customHeight="1" x14ac:dyDescent="0.2">
      <c r="A49" s="41" t="s">
        <v>126</v>
      </c>
      <c r="B49" s="110" t="s">
        <v>99</v>
      </c>
      <c r="C49" s="111"/>
      <c r="D49" s="10"/>
      <c r="E49" s="10"/>
      <c r="F49" s="10"/>
      <c r="G49" s="10"/>
      <c r="H49" s="10"/>
      <c r="I49" s="10"/>
      <c r="J49" s="10"/>
    </row>
    <row r="50" spans="1:10" ht="35.450000000000003" customHeight="1" x14ac:dyDescent="0.2">
      <c r="A50" s="41" t="s">
        <v>127</v>
      </c>
      <c r="B50" s="110" t="s">
        <v>74</v>
      </c>
      <c r="C50" s="111"/>
      <c r="D50" s="36"/>
      <c r="E50" s="10"/>
      <c r="F50" s="10"/>
      <c r="G50" s="36"/>
      <c r="H50" s="36"/>
      <c r="I50" s="10"/>
      <c r="J50" s="10"/>
    </row>
    <row r="51" spans="1:10" ht="34.9" customHeight="1" x14ac:dyDescent="0.2">
      <c r="A51" s="14" t="s">
        <v>23</v>
      </c>
      <c r="B51" s="110" t="s">
        <v>68</v>
      </c>
      <c r="C51" s="111"/>
      <c r="D51" s="10"/>
      <c r="E51" s="10"/>
      <c r="F51" s="10"/>
      <c r="G51" s="10"/>
      <c r="H51" s="10"/>
      <c r="I51" s="10"/>
      <c r="J51" s="10"/>
    </row>
    <row r="52" spans="1:10" ht="75.599999999999994" customHeight="1" thickBot="1" x14ac:dyDescent="0.25">
      <c r="A52" s="28" t="s">
        <v>75</v>
      </c>
      <c r="B52" s="110" t="s">
        <v>128</v>
      </c>
      <c r="C52" s="111"/>
      <c r="D52" s="10"/>
      <c r="E52" s="10"/>
      <c r="F52" s="10"/>
      <c r="G52" s="10"/>
      <c r="H52" s="10"/>
      <c r="I52" s="10"/>
      <c r="J52" s="10"/>
    </row>
    <row r="53" spans="1:10" ht="17.25" thickBot="1" x14ac:dyDescent="0.25">
      <c r="A53" s="129" t="s">
        <v>22</v>
      </c>
      <c r="B53" s="130"/>
      <c r="C53" s="131"/>
      <c r="D53" s="15" t="str">
        <f t="shared" ref="D53:J53" si="1">IF(OR(D7="פסילה",D27="פסילה"),"פסילה",IF(OR(D7="נדרשת השלמה",D27="נדרשת השלמה"),"נדרשת השלמה","עמידה בדרישות"))</f>
        <v>נדרשת השלמה</v>
      </c>
      <c r="E53" s="15" t="str">
        <f t="shared" si="1"/>
        <v>נדרשת השלמה</v>
      </c>
      <c r="F53" s="15" t="str">
        <f t="shared" si="1"/>
        <v>נדרשת השלמה</v>
      </c>
      <c r="G53" s="15" t="str">
        <f t="shared" si="1"/>
        <v>נדרשת השלמה</v>
      </c>
      <c r="H53" s="15" t="str">
        <f t="shared" si="1"/>
        <v>נדרשת השלמה</v>
      </c>
      <c r="I53" s="15" t="str">
        <f t="shared" si="1"/>
        <v>נדרשת השלמה</v>
      </c>
      <c r="J53" s="15" t="str">
        <f t="shared" si="1"/>
        <v>נדרשת השלמה</v>
      </c>
    </row>
  </sheetData>
  <mergeCells count="52">
    <mergeCell ref="A15:A18"/>
    <mergeCell ref="A1:A6"/>
    <mergeCell ref="A53:C53"/>
    <mergeCell ref="A47:A48"/>
    <mergeCell ref="A19:A20"/>
    <mergeCell ref="A21:A26"/>
    <mergeCell ref="B38:C38"/>
    <mergeCell ref="B39:C39"/>
    <mergeCell ref="B41:C41"/>
    <mergeCell ref="A27:C27"/>
    <mergeCell ref="B20:C20"/>
    <mergeCell ref="B32:C32"/>
    <mergeCell ref="B37:C37"/>
    <mergeCell ref="B36:C36"/>
    <mergeCell ref="B31:C31"/>
    <mergeCell ref="B35:C35"/>
    <mergeCell ref="B21:C21"/>
    <mergeCell ref="B19:C19"/>
    <mergeCell ref="B13:C13"/>
    <mergeCell ref="B12:C12"/>
    <mergeCell ref="B11:C11"/>
    <mergeCell ref="B15:C15"/>
    <mergeCell ref="B14:C14"/>
    <mergeCell ref="B52:C52"/>
    <mergeCell ref="B51:C51"/>
    <mergeCell ref="B50:C50"/>
    <mergeCell ref="B49:C49"/>
    <mergeCell ref="B48:C48"/>
    <mergeCell ref="B47:C47"/>
    <mergeCell ref="B46:C46"/>
    <mergeCell ref="B45:C45"/>
    <mergeCell ref="B44:C44"/>
    <mergeCell ref="B43:C43"/>
    <mergeCell ref="B42:C42"/>
    <mergeCell ref="B40:C40"/>
    <mergeCell ref="B34:C34"/>
    <mergeCell ref="B30:C30"/>
    <mergeCell ref="B28:C28"/>
    <mergeCell ref="B29:C29"/>
    <mergeCell ref="B33:C33"/>
    <mergeCell ref="B1:C1"/>
    <mergeCell ref="B17:B18"/>
    <mergeCell ref="C17:C18"/>
    <mergeCell ref="B6:C6"/>
    <mergeCell ref="B5:C5"/>
    <mergeCell ref="B4:C4"/>
    <mergeCell ref="B3:C3"/>
    <mergeCell ref="B2:C2"/>
    <mergeCell ref="B7:C7"/>
    <mergeCell ref="B8:C8"/>
    <mergeCell ref="B9:C9"/>
    <mergeCell ref="B10:C10"/>
  </mergeCells>
  <conditionalFormatting sqref="D7:J53">
    <cfRule type="containsText" dxfId="9" priority="20" operator="containsText" text="ל.ר">
      <formula>NOT(ISERROR(SEARCH("ל.ר",D7)))</formula>
    </cfRule>
    <cfRule type="containsText" dxfId="8" priority="24" operator="containsText" text="$">
      <formula>NOT(ISERROR(SEARCH("$",D7)))</formula>
    </cfRule>
    <cfRule type="containsText" dxfId="7" priority="25" operator="containsText" text="X">
      <formula>NOT(ISERROR(SEARCH("X",D7)))</formula>
    </cfRule>
    <cfRule type="containsText" dxfId="6" priority="26" operator="containsText" text="V">
      <formula>NOT(ISERROR(SEARCH("V",D7)))</formula>
    </cfRule>
  </conditionalFormatting>
  <conditionalFormatting sqref="D7:J8 D53:J53">
    <cfRule type="containsText" dxfId="5" priority="21" operator="containsText" text="עמידה בדרישות">
      <formula>NOT(ISERROR(SEARCH("עמידה בדרישות",D7)))</formula>
    </cfRule>
    <cfRule type="containsText" dxfId="4" priority="22" operator="containsText" text="פסילה">
      <formula>NOT(ISERROR(SEARCH("פסילה",D7)))</formula>
    </cfRule>
    <cfRule type="containsText" dxfId="3" priority="23" operator="containsText" text="נדרשת השלמה">
      <formula>NOT(ISERROR(SEARCH("נדרשת השלמה",D7)))</formula>
    </cfRule>
  </conditionalFormatting>
  <conditionalFormatting sqref="D27:J27 D14:J18">
    <cfRule type="containsText" dxfId="2" priority="2" operator="containsText" text="עמידה בדרישות">
      <formula>NOT(ISERROR(SEARCH("עמידה בדרישות",D14)))</formula>
    </cfRule>
    <cfRule type="containsText" dxfId="1" priority="3" operator="containsText" text="פסילה">
      <formula>NOT(ISERROR(SEARCH("פסילה",D14)))</formula>
    </cfRule>
    <cfRule type="containsText" dxfId="0" priority="4" operator="containsText" text="נדרשת השלמה">
      <formula>NOT(ISERROR(SEARCH("נדרשת השלמה",D14)))</formula>
    </cfRule>
  </conditionalFormatting>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rightToLeft="1" view="pageBreakPreview" zoomScale="85" zoomScaleNormal="55" zoomScaleSheetLayoutView="85" workbookViewId="0">
      <pane xSplit="3" ySplit="3" topLeftCell="D4" activePane="bottomRight" state="frozen"/>
      <selection pane="topRight" activeCell="D1" sqref="D1"/>
      <selection pane="bottomLeft" activeCell="A4" sqref="A4"/>
      <selection pane="bottomRight" activeCell="D6" sqref="D6"/>
    </sheetView>
  </sheetViews>
  <sheetFormatPr defaultColWidth="24.25" defaultRowHeight="15" x14ac:dyDescent="0.2"/>
  <cols>
    <col min="1" max="1" width="11.75" style="2" customWidth="1"/>
    <col min="2" max="2" width="63.5" style="2" bestFit="1" customWidth="1"/>
    <col min="3" max="3" width="22.375" style="2" bestFit="1" customWidth="1"/>
    <col min="4" max="4" width="95.25" style="2" customWidth="1"/>
    <col min="5" max="5" width="32.625" style="2" bestFit="1" customWidth="1"/>
    <col min="6" max="6" width="114.75" style="2" customWidth="1"/>
    <col min="7" max="7" width="32.625" style="2" bestFit="1" customWidth="1"/>
    <col min="8" max="16384" width="24.25" style="2"/>
  </cols>
  <sheetData>
    <row r="1" spans="1:17" ht="15.75" x14ac:dyDescent="0.2">
      <c r="A1" s="146" t="s">
        <v>17</v>
      </c>
      <c r="B1" s="147"/>
      <c r="C1" s="19" t="s">
        <v>12</v>
      </c>
      <c r="D1" s="150">
        <f>'תנאי-סף'!G1</f>
        <v>4</v>
      </c>
      <c r="E1" s="151"/>
      <c r="F1" s="150">
        <f>'תנאי-סף'!I1</f>
        <v>6</v>
      </c>
      <c r="G1" s="151"/>
      <c r="H1" s="1"/>
      <c r="I1" s="1"/>
      <c r="J1" s="1"/>
      <c r="K1" s="1"/>
      <c r="L1" s="1"/>
      <c r="M1" s="1"/>
      <c r="N1" s="1"/>
      <c r="O1" s="1"/>
      <c r="P1" s="1"/>
      <c r="Q1" s="1"/>
    </row>
    <row r="2" spans="1:17" ht="15.75" x14ac:dyDescent="0.2">
      <c r="A2" s="148"/>
      <c r="B2" s="149"/>
      <c r="C2" s="18" t="s">
        <v>13</v>
      </c>
      <c r="D2" s="144">
        <f>INDEX('תנאי-סף'!$D$1:$J$2,2,MATCH(D1,'תנאי-סף'!$D$1:$J$1,0))</f>
        <v>0</v>
      </c>
      <c r="E2" s="145"/>
      <c r="F2" s="144">
        <f>INDEX('תנאי-סף'!$D$1:$J$2,2,MATCH(F1,'תנאי-סף'!$D$1:$J$1,0))</f>
        <v>0</v>
      </c>
      <c r="G2" s="145"/>
      <c r="H2" s="1"/>
      <c r="I2" s="1"/>
      <c r="J2" s="1"/>
      <c r="K2" s="1"/>
      <c r="L2" s="1"/>
      <c r="M2" s="1"/>
      <c r="N2" s="1"/>
      <c r="O2" s="1"/>
      <c r="P2" s="1"/>
      <c r="Q2" s="1"/>
    </row>
    <row r="3" spans="1:17" ht="10.9" customHeight="1" x14ac:dyDescent="0.2">
      <c r="A3" s="17" t="s">
        <v>10</v>
      </c>
      <c r="B3" s="16" t="s">
        <v>11</v>
      </c>
      <c r="C3" s="18" t="s">
        <v>4</v>
      </c>
      <c r="D3" s="20" t="s">
        <v>8</v>
      </c>
      <c r="E3" s="18" t="s">
        <v>5</v>
      </c>
      <c r="F3" s="20" t="s">
        <v>8</v>
      </c>
      <c r="G3" s="18" t="s">
        <v>5</v>
      </c>
      <c r="H3" s="1"/>
      <c r="I3" s="1"/>
      <c r="J3" s="1"/>
      <c r="K3" s="1"/>
      <c r="L3" s="1"/>
      <c r="M3" s="1"/>
      <c r="N3" s="1"/>
      <c r="O3" s="1"/>
      <c r="P3" s="1"/>
      <c r="Q3" s="1"/>
    </row>
    <row r="4" spans="1:17" s="3" customFormat="1" ht="80.45" customHeight="1" thickBot="1" x14ac:dyDescent="0.25">
      <c r="A4" s="27" t="s">
        <v>57</v>
      </c>
      <c r="B4" s="29" t="s">
        <v>129</v>
      </c>
      <c r="C4" s="31">
        <v>0.1</v>
      </c>
      <c r="D4" s="37"/>
      <c r="E4" s="38"/>
      <c r="F4" s="37"/>
      <c r="G4" s="38"/>
      <c r="H4" s="1"/>
      <c r="I4" s="1"/>
      <c r="J4" s="1"/>
      <c r="K4" s="1"/>
      <c r="L4" s="1"/>
      <c r="M4" s="1"/>
      <c r="N4" s="1"/>
      <c r="O4" s="1"/>
      <c r="P4" s="1"/>
      <c r="Q4" s="1"/>
    </row>
    <row r="5" spans="1:17" s="1" customFormat="1" ht="181.9" customHeight="1" x14ac:dyDescent="0.2">
      <c r="A5" s="27" t="s">
        <v>58</v>
      </c>
      <c r="B5" s="29" t="s">
        <v>130</v>
      </c>
      <c r="C5" s="31">
        <v>0.1</v>
      </c>
      <c r="D5" s="37"/>
      <c r="E5" s="38"/>
      <c r="F5" s="37"/>
      <c r="G5" s="38"/>
    </row>
    <row r="6" spans="1:17" s="1" customFormat="1" ht="111.6" customHeight="1" x14ac:dyDescent="0.2">
      <c r="A6" s="27" t="s">
        <v>59</v>
      </c>
      <c r="B6" s="30" t="s">
        <v>131</v>
      </c>
      <c r="C6" s="31">
        <v>0.1</v>
      </c>
      <c r="D6" s="37"/>
      <c r="E6" s="38"/>
      <c r="F6" s="37"/>
      <c r="G6" s="39"/>
    </row>
    <row r="7" spans="1:17" s="1" customFormat="1" ht="85.15" customHeight="1" x14ac:dyDescent="0.2">
      <c r="A7" s="27" t="s">
        <v>60</v>
      </c>
      <c r="B7" s="30" t="s">
        <v>76</v>
      </c>
      <c r="C7" s="31">
        <v>0.1</v>
      </c>
      <c r="D7" s="37"/>
      <c r="E7" s="38"/>
      <c r="F7" s="37"/>
      <c r="G7" s="38"/>
    </row>
    <row r="8" spans="1:17" s="1" customFormat="1" ht="80.45" customHeight="1" x14ac:dyDescent="0.2">
      <c r="A8" s="27" t="s">
        <v>61</v>
      </c>
      <c r="B8" s="29" t="s">
        <v>132</v>
      </c>
      <c r="C8" s="31">
        <v>0.35</v>
      </c>
      <c r="D8" s="37"/>
      <c r="E8" s="38"/>
      <c r="F8" s="37"/>
      <c r="G8" s="39"/>
    </row>
    <row r="9" spans="1:17" s="1" customFormat="1" ht="131.44999999999999" customHeight="1" x14ac:dyDescent="0.2">
      <c r="A9" s="27" t="s">
        <v>62</v>
      </c>
      <c r="B9" s="29" t="s">
        <v>133</v>
      </c>
      <c r="C9" s="31">
        <v>0.1</v>
      </c>
      <c r="D9" s="37"/>
      <c r="E9" s="38"/>
      <c r="F9" s="37"/>
      <c r="G9" s="38"/>
    </row>
    <row r="10" spans="1:17" s="1" customFormat="1" ht="178.9" customHeight="1" x14ac:dyDescent="0.2">
      <c r="A10" s="27" t="s">
        <v>63</v>
      </c>
      <c r="B10" s="30" t="s">
        <v>134</v>
      </c>
      <c r="C10" s="31">
        <v>0.15</v>
      </c>
      <c r="D10" s="37"/>
      <c r="E10" s="38"/>
      <c r="F10" s="37"/>
      <c r="G10" s="38"/>
    </row>
    <row r="11" spans="1:17" ht="15.75" x14ac:dyDescent="0.2">
      <c r="A11" s="140" t="s">
        <v>15</v>
      </c>
      <c r="B11" s="141"/>
      <c r="C11" s="32">
        <f>SUM(C4:C10)</f>
        <v>1</v>
      </c>
      <c r="D11" s="143">
        <f>SUM(E4:E10)</f>
        <v>0</v>
      </c>
      <c r="E11" s="143"/>
      <c r="F11" s="142">
        <f>SUM(G4:G10)</f>
        <v>0</v>
      </c>
      <c r="G11" s="142"/>
    </row>
  </sheetData>
  <sheetProtection selectLockedCells="1" selectUnlockedCells="1"/>
  <mergeCells count="8">
    <mergeCell ref="A11:B11"/>
    <mergeCell ref="F11:G11"/>
    <mergeCell ref="D11:E11"/>
    <mergeCell ref="D2:E2"/>
    <mergeCell ref="F2:G2"/>
    <mergeCell ref="A1:B2"/>
    <mergeCell ref="D1:E1"/>
    <mergeCell ref="F1:G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63"/>
  <sheetViews>
    <sheetView rightToLeft="1" workbookViewId="0">
      <selection activeCell="C33" sqref="C33"/>
    </sheetView>
  </sheetViews>
  <sheetFormatPr defaultRowHeight="14.25" x14ac:dyDescent="0.2"/>
  <cols>
    <col min="2" max="2" width="29.375" customWidth="1"/>
    <col min="5" max="5" width="28.375" bestFit="1" customWidth="1"/>
    <col min="7" max="7" width="33.75" customWidth="1"/>
    <col min="9" max="9" width="38.75" bestFit="1" customWidth="1"/>
  </cols>
  <sheetData>
    <row r="2" spans="1:9" ht="15" thickBot="1" x14ac:dyDescent="0.25"/>
    <row r="3" spans="1:9" ht="16.5" thickBot="1" x14ac:dyDescent="0.3">
      <c r="A3" s="54"/>
      <c r="B3" s="53"/>
      <c r="C3" s="55"/>
      <c r="D3" s="172">
        <v>1</v>
      </c>
      <c r="E3" s="173"/>
      <c r="F3" s="172">
        <v>2</v>
      </c>
      <c r="G3" s="173"/>
      <c r="H3" s="172">
        <v>3</v>
      </c>
      <c r="I3" s="173"/>
    </row>
    <row r="4" spans="1:9" x14ac:dyDescent="0.2">
      <c r="A4" s="166" t="s">
        <v>81</v>
      </c>
      <c r="B4" s="167"/>
      <c r="C4" s="174" t="s">
        <v>77</v>
      </c>
      <c r="D4" s="176"/>
      <c r="E4" s="177"/>
      <c r="F4" s="176"/>
      <c r="G4" s="177"/>
      <c r="H4" s="176"/>
      <c r="I4" s="177"/>
    </row>
    <row r="5" spans="1:9" ht="15" thickBot="1" x14ac:dyDescent="0.25">
      <c r="A5" s="168"/>
      <c r="B5" s="169"/>
      <c r="C5" s="175"/>
      <c r="D5" s="178"/>
      <c r="E5" s="179"/>
      <c r="F5" s="178"/>
      <c r="G5" s="179"/>
      <c r="H5" s="178"/>
      <c r="I5" s="179"/>
    </row>
    <row r="6" spans="1:9" ht="37.9" customHeight="1" thickBot="1" x14ac:dyDescent="0.25">
      <c r="A6" s="170"/>
      <c r="B6" s="171"/>
      <c r="C6" s="44" t="s">
        <v>83</v>
      </c>
      <c r="D6" s="45" t="s">
        <v>78</v>
      </c>
      <c r="E6" s="46" t="s">
        <v>79</v>
      </c>
      <c r="F6" s="45" t="s">
        <v>78</v>
      </c>
      <c r="G6" s="46" t="s">
        <v>79</v>
      </c>
      <c r="H6" s="45" t="s">
        <v>78</v>
      </c>
      <c r="I6" s="46" t="s">
        <v>79</v>
      </c>
    </row>
    <row r="7" spans="1:9" ht="16.5" thickBot="1" x14ac:dyDescent="0.25">
      <c r="A7" s="160" t="s">
        <v>82</v>
      </c>
      <c r="B7" s="47" t="s">
        <v>135</v>
      </c>
      <c r="C7" s="51">
        <v>5</v>
      </c>
      <c r="D7" s="48"/>
      <c r="E7" s="49"/>
      <c r="F7" s="48"/>
      <c r="G7" s="49"/>
      <c r="H7" s="48"/>
      <c r="I7" s="49"/>
    </row>
    <row r="8" spans="1:9" ht="16.5" thickBot="1" x14ac:dyDescent="0.25">
      <c r="A8" s="161"/>
      <c r="B8" s="47" t="s">
        <v>136</v>
      </c>
      <c r="C8" s="51">
        <v>10</v>
      </c>
      <c r="D8" s="50"/>
      <c r="E8" s="49"/>
      <c r="F8" s="50"/>
      <c r="G8" s="49"/>
      <c r="H8" s="50"/>
      <c r="I8" s="49"/>
    </row>
    <row r="9" spans="1:9" ht="16.5" thickBot="1" x14ac:dyDescent="0.25">
      <c r="A9" s="161"/>
      <c r="B9" s="47" t="s">
        <v>137</v>
      </c>
      <c r="C9" s="51">
        <v>10</v>
      </c>
      <c r="D9" s="50"/>
      <c r="E9" s="49"/>
      <c r="F9" s="50"/>
      <c r="G9" s="49"/>
      <c r="H9" s="50"/>
      <c r="I9" s="49"/>
    </row>
    <row r="10" spans="1:9" ht="16.5" thickBot="1" x14ac:dyDescent="0.25">
      <c r="A10" s="161"/>
      <c r="B10" s="47" t="s">
        <v>138</v>
      </c>
      <c r="C10" s="51">
        <v>3</v>
      </c>
      <c r="D10" s="50"/>
      <c r="E10" s="49"/>
      <c r="F10" s="50"/>
      <c r="G10" s="49"/>
      <c r="H10" s="50"/>
      <c r="I10" s="49"/>
    </row>
    <row r="11" spans="1:9" ht="48" thickBot="1" x14ac:dyDescent="0.25">
      <c r="A11" s="161"/>
      <c r="B11" s="47" t="s">
        <v>139</v>
      </c>
      <c r="C11" s="51">
        <v>2</v>
      </c>
      <c r="D11" s="50"/>
      <c r="E11" s="49"/>
      <c r="F11" s="50"/>
      <c r="G11" s="49"/>
      <c r="H11" s="50"/>
      <c r="I11" s="49"/>
    </row>
    <row r="12" spans="1:9" ht="16.5" thickBot="1" x14ac:dyDescent="0.25">
      <c r="A12" s="161"/>
      <c r="B12" s="47" t="s">
        <v>140</v>
      </c>
      <c r="C12" s="51">
        <v>5</v>
      </c>
      <c r="D12" s="50"/>
      <c r="E12" s="49"/>
      <c r="F12" s="50"/>
      <c r="G12" s="49"/>
      <c r="H12" s="50"/>
      <c r="I12" s="49"/>
    </row>
    <row r="13" spans="1:9" ht="19.5" thickBot="1" x14ac:dyDescent="0.3">
      <c r="A13" s="162" t="s">
        <v>80</v>
      </c>
      <c r="B13" s="163"/>
      <c r="C13" s="52">
        <f>SUM(C7:C12)</f>
        <v>35</v>
      </c>
      <c r="D13" s="164">
        <f>SUMPRODUCT($C$6:$C$8,D$6:D$8)</f>
        <v>0</v>
      </c>
      <c r="E13" s="165"/>
      <c r="F13" s="164">
        <f>SUMPRODUCT($C$6:$C$8,F$6:F$8)</f>
        <v>0</v>
      </c>
      <c r="G13" s="165"/>
      <c r="H13" s="164">
        <f>SUMPRODUCT($C$6:$C$8,H$6:H$8)</f>
        <v>0</v>
      </c>
      <c r="I13" s="165"/>
    </row>
    <row r="16" spans="1:9" x14ac:dyDescent="0.2">
      <c r="A16" s="79"/>
      <c r="B16" s="79"/>
      <c r="C16" s="79"/>
      <c r="D16" s="79"/>
      <c r="E16" s="79"/>
      <c r="F16" s="79"/>
      <c r="G16" s="79"/>
      <c r="H16" s="79"/>
      <c r="I16" s="79"/>
    </row>
    <row r="17" spans="1:9" ht="15.75" x14ac:dyDescent="0.25">
      <c r="A17" s="83"/>
      <c r="B17" s="84"/>
      <c r="C17" s="83"/>
      <c r="D17" s="159"/>
      <c r="E17" s="159"/>
      <c r="F17" s="159"/>
      <c r="G17" s="159"/>
      <c r="H17" s="159"/>
      <c r="I17" s="159"/>
    </row>
    <row r="18" spans="1:9" x14ac:dyDescent="0.2">
      <c r="A18" s="154"/>
      <c r="B18" s="154"/>
      <c r="C18" s="156"/>
      <c r="D18" s="157"/>
      <c r="E18" s="157"/>
      <c r="F18" s="157"/>
      <c r="G18" s="157"/>
      <c r="H18" s="157"/>
      <c r="I18" s="157"/>
    </row>
    <row r="19" spans="1:9" x14ac:dyDescent="0.2">
      <c r="A19" s="154"/>
      <c r="B19" s="154"/>
      <c r="C19" s="156"/>
      <c r="D19" s="157"/>
      <c r="E19" s="157"/>
      <c r="F19" s="157"/>
      <c r="G19" s="157"/>
      <c r="H19" s="157"/>
      <c r="I19" s="157"/>
    </row>
    <row r="20" spans="1:9" ht="15.75" x14ac:dyDescent="0.2">
      <c r="A20" s="155"/>
      <c r="B20" s="155"/>
      <c r="C20" s="82"/>
      <c r="D20" s="85"/>
      <c r="E20" s="85"/>
      <c r="F20" s="85"/>
      <c r="G20" s="85"/>
      <c r="H20" s="85"/>
      <c r="I20" s="85"/>
    </row>
    <row r="21" spans="1:9" ht="15.75" x14ac:dyDescent="0.2">
      <c r="A21" s="158"/>
      <c r="B21" s="86"/>
      <c r="C21" s="87"/>
      <c r="D21" s="88"/>
      <c r="E21" s="89"/>
      <c r="F21" s="88"/>
      <c r="G21" s="89"/>
      <c r="H21" s="88"/>
      <c r="I21" s="89"/>
    </row>
    <row r="22" spans="1:9" ht="15.75" x14ac:dyDescent="0.2">
      <c r="A22" s="158"/>
      <c r="B22" s="86"/>
      <c r="C22" s="87"/>
      <c r="D22" s="88"/>
      <c r="E22" s="89"/>
      <c r="F22" s="88"/>
      <c r="G22" s="89"/>
      <c r="H22" s="88"/>
      <c r="I22" s="89"/>
    </row>
    <row r="23" spans="1:9" ht="15.75" x14ac:dyDescent="0.2">
      <c r="A23" s="158"/>
      <c r="B23" s="86"/>
      <c r="C23" s="87"/>
      <c r="D23" s="88"/>
      <c r="E23" s="89"/>
      <c r="F23" s="88"/>
      <c r="G23" s="89"/>
      <c r="H23" s="88"/>
      <c r="I23" s="89"/>
    </row>
    <row r="24" spans="1:9" ht="15.75" x14ac:dyDescent="0.2">
      <c r="A24" s="158"/>
      <c r="B24" s="86"/>
      <c r="C24" s="87"/>
      <c r="D24" s="88"/>
      <c r="E24" s="89"/>
      <c r="F24" s="88"/>
      <c r="G24" s="89"/>
      <c r="H24" s="88"/>
      <c r="I24" s="89"/>
    </row>
    <row r="25" spans="1:9" ht="18.75" x14ac:dyDescent="0.25">
      <c r="A25" s="152"/>
      <c r="B25" s="152"/>
      <c r="C25" s="90"/>
      <c r="D25" s="153"/>
      <c r="E25" s="153"/>
      <c r="F25" s="153"/>
      <c r="G25" s="153"/>
      <c r="H25" s="153"/>
      <c r="I25" s="153"/>
    </row>
    <row r="26" spans="1:9" x14ac:dyDescent="0.2">
      <c r="A26" s="79"/>
      <c r="B26" s="79"/>
      <c r="C26" s="79"/>
      <c r="D26" s="79"/>
      <c r="E26" s="79"/>
      <c r="F26" s="79"/>
      <c r="G26" s="79"/>
      <c r="H26" s="79"/>
      <c r="I26" s="79"/>
    </row>
    <row r="27" spans="1:9" x14ac:dyDescent="0.2">
      <c r="A27" s="79"/>
      <c r="B27" s="79"/>
      <c r="C27" s="79"/>
      <c r="D27" s="79"/>
      <c r="E27" s="79"/>
      <c r="F27" s="79"/>
      <c r="G27" s="79"/>
      <c r="H27" s="79"/>
      <c r="I27" s="79"/>
    </row>
    <row r="28" spans="1:9" x14ac:dyDescent="0.2">
      <c r="A28" s="79"/>
      <c r="B28" s="79"/>
      <c r="C28" s="79"/>
      <c r="D28" s="79"/>
      <c r="E28" s="79"/>
      <c r="F28" s="79"/>
      <c r="G28" s="79"/>
      <c r="H28" s="79"/>
      <c r="I28" s="79"/>
    </row>
    <row r="29" spans="1:9" ht="15.75" x14ac:dyDescent="0.25">
      <c r="A29" s="83"/>
      <c r="B29" s="84"/>
      <c r="C29" s="83"/>
      <c r="D29" s="159"/>
      <c r="E29" s="159"/>
      <c r="F29" s="159"/>
      <c r="G29" s="159"/>
      <c r="H29" s="159"/>
      <c r="I29" s="159"/>
    </row>
    <row r="30" spans="1:9" x14ac:dyDescent="0.2">
      <c r="A30" s="154"/>
      <c r="B30" s="154"/>
      <c r="C30" s="156"/>
      <c r="D30" s="157"/>
      <c r="E30" s="157"/>
      <c r="F30" s="157"/>
      <c r="G30" s="157"/>
      <c r="H30" s="157"/>
      <c r="I30" s="157"/>
    </row>
    <row r="31" spans="1:9" x14ac:dyDescent="0.2">
      <c r="A31" s="154"/>
      <c r="B31" s="154"/>
      <c r="C31" s="156"/>
      <c r="D31" s="157"/>
      <c r="E31" s="157"/>
      <c r="F31" s="157"/>
      <c r="G31" s="157"/>
      <c r="H31" s="157"/>
      <c r="I31" s="157"/>
    </row>
    <row r="32" spans="1:9" ht="15.75" x14ac:dyDescent="0.2">
      <c r="A32" s="155"/>
      <c r="B32" s="155"/>
      <c r="C32" s="82"/>
      <c r="D32" s="85"/>
      <c r="E32" s="85"/>
      <c r="F32" s="85"/>
      <c r="G32" s="85"/>
      <c r="H32" s="85"/>
      <c r="I32" s="85"/>
    </row>
    <row r="33" spans="1:9" ht="15.75" x14ac:dyDescent="0.2">
      <c r="A33" s="158"/>
      <c r="B33" s="86"/>
      <c r="C33" s="87"/>
      <c r="D33" s="88"/>
      <c r="E33" s="89"/>
      <c r="F33" s="88"/>
      <c r="G33" s="89"/>
      <c r="H33" s="88"/>
      <c r="I33" s="89"/>
    </row>
    <row r="34" spans="1:9" ht="15.75" x14ac:dyDescent="0.2">
      <c r="A34" s="158"/>
      <c r="B34" s="86"/>
      <c r="C34" s="87"/>
      <c r="D34" s="88"/>
      <c r="E34" s="89"/>
      <c r="F34" s="88"/>
      <c r="G34" s="89"/>
      <c r="H34" s="88"/>
      <c r="I34" s="89"/>
    </row>
    <row r="35" spans="1:9" ht="15.75" x14ac:dyDescent="0.2">
      <c r="A35" s="158"/>
      <c r="B35" s="86"/>
      <c r="C35" s="87"/>
      <c r="D35" s="88"/>
      <c r="E35" s="89"/>
      <c r="F35" s="88"/>
      <c r="G35" s="89"/>
      <c r="H35" s="88"/>
      <c r="I35" s="89"/>
    </row>
    <row r="36" spans="1:9" ht="15.75" x14ac:dyDescent="0.2">
      <c r="A36" s="158"/>
      <c r="B36" s="86"/>
      <c r="C36" s="87"/>
      <c r="D36" s="88"/>
      <c r="E36" s="89"/>
      <c r="F36" s="88"/>
      <c r="G36" s="89"/>
      <c r="H36" s="88"/>
      <c r="I36" s="89"/>
    </row>
    <row r="37" spans="1:9" ht="18.75" x14ac:dyDescent="0.25">
      <c r="A37" s="152"/>
      <c r="B37" s="152"/>
      <c r="C37" s="90"/>
      <c r="D37" s="153"/>
      <c r="E37" s="153"/>
      <c r="F37" s="153"/>
      <c r="G37" s="153"/>
      <c r="H37" s="153"/>
      <c r="I37" s="153"/>
    </row>
    <row r="38" spans="1:9" x14ac:dyDescent="0.2">
      <c r="A38" s="79"/>
      <c r="B38" s="79"/>
      <c r="C38" s="79"/>
      <c r="D38" s="79"/>
      <c r="E38" s="79"/>
      <c r="F38" s="79"/>
      <c r="G38" s="79"/>
      <c r="H38" s="79"/>
      <c r="I38" s="79"/>
    </row>
    <row r="39" spans="1:9" x14ac:dyDescent="0.2">
      <c r="A39" s="79"/>
      <c r="B39" s="79"/>
      <c r="C39" s="79"/>
      <c r="D39" s="79"/>
      <c r="E39" s="79"/>
      <c r="F39" s="79"/>
      <c r="G39" s="79"/>
      <c r="H39" s="79"/>
      <c r="I39" s="79"/>
    </row>
    <row r="40" spans="1:9" x14ac:dyDescent="0.2">
      <c r="A40" s="79"/>
      <c r="B40" s="79"/>
      <c r="C40" s="79"/>
      <c r="D40" s="79"/>
      <c r="E40" s="79"/>
      <c r="F40" s="79"/>
      <c r="G40" s="79"/>
      <c r="H40" s="79"/>
      <c r="I40" s="79"/>
    </row>
    <row r="41" spans="1:9" ht="15.75" x14ac:dyDescent="0.25">
      <c r="A41" s="83"/>
      <c r="B41" s="84"/>
      <c r="C41" s="83"/>
      <c r="D41" s="159"/>
      <c r="E41" s="159"/>
      <c r="F41" s="159"/>
      <c r="G41" s="159"/>
      <c r="H41" s="159"/>
      <c r="I41" s="159"/>
    </row>
    <row r="42" spans="1:9" x14ac:dyDescent="0.2">
      <c r="A42" s="154"/>
      <c r="B42" s="154"/>
      <c r="C42" s="156"/>
      <c r="D42" s="157"/>
      <c r="E42" s="157"/>
      <c r="F42" s="157"/>
      <c r="G42" s="157"/>
      <c r="H42" s="157"/>
      <c r="I42" s="157"/>
    </row>
    <row r="43" spans="1:9" x14ac:dyDescent="0.2">
      <c r="A43" s="154"/>
      <c r="B43" s="154"/>
      <c r="C43" s="156"/>
      <c r="D43" s="157"/>
      <c r="E43" s="157"/>
      <c r="F43" s="157"/>
      <c r="G43" s="157"/>
      <c r="H43" s="157"/>
      <c r="I43" s="157"/>
    </row>
    <row r="44" spans="1:9" ht="15.75" x14ac:dyDescent="0.2">
      <c r="A44" s="155"/>
      <c r="B44" s="155"/>
      <c r="C44" s="82"/>
      <c r="D44" s="85"/>
      <c r="E44" s="85"/>
      <c r="F44" s="85"/>
      <c r="G44" s="85"/>
      <c r="H44" s="85"/>
      <c r="I44" s="85"/>
    </row>
    <row r="45" spans="1:9" ht="15.75" x14ac:dyDescent="0.2">
      <c r="A45" s="158"/>
      <c r="B45" s="86"/>
      <c r="C45" s="87"/>
      <c r="D45" s="88"/>
      <c r="E45" s="89"/>
      <c r="F45" s="88"/>
      <c r="G45" s="89"/>
      <c r="H45" s="88"/>
      <c r="I45" s="89"/>
    </row>
    <row r="46" spans="1:9" ht="15.75" x14ac:dyDescent="0.2">
      <c r="A46" s="158"/>
      <c r="B46" s="86"/>
      <c r="C46" s="87"/>
      <c r="D46" s="88"/>
      <c r="E46" s="89"/>
      <c r="F46" s="88"/>
      <c r="G46" s="89"/>
      <c r="H46" s="88"/>
      <c r="I46" s="89"/>
    </row>
    <row r="47" spans="1:9" ht="15.75" x14ac:dyDescent="0.2">
      <c r="A47" s="158"/>
      <c r="B47" s="86"/>
      <c r="C47" s="87"/>
      <c r="D47" s="88"/>
      <c r="E47" s="89"/>
      <c r="F47" s="88"/>
      <c r="G47" s="89"/>
      <c r="H47" s="88"/>
      <c r="I47" s="89"/>
    </row>
    <row r="48" spans="1:9" ht="15.75" x14ac:dyDescent="0.2">
      <c r="A48" s="158"/>
      <c r="B48" s="86"/>
      <c r="C48" s="87"/>
      <c r="D48" s="88"/>
      <c r="E48" s="89"/>
      <c r="F48" s="88"/>
      <c r="G48" s="89"/>
      <c r="H48" s="88"/>
      <c r="I48" s="89"/>
    </row>
    <row r="49" spans="1:9" ht="18.75" x14ac:dyDescent="0.25">
      <c r="A49" s="152"/>
      <c r="B49" s="152"/>
      <c r="C49" s="90"/>
      <c r="D49" s="153"/>
      <c r="E49" s="153"/>
      <c r="F49" s="153"/>
      <c r="G49" s="153"/>
      <c r="H49" s="153"/>
      <c r="I49" s="153"/>
    </row>
    <row r="50" spans="1:9" x14ac:dyDescent="0.2">
      <c r="A50" s="79"/>
      <c r="B50" s="79"/>
      <c r="C50" s="79"/>
      <c r="D50" s="79"/>
      <c r="E50" s="79"/>
      <c r="F50" s="79"/>
      <c r="G50" s="79"/>
      <c r="H50" s="79"/>
      <c r="I50" s="79"/>
    </row>
    <row r="51" spans="1:9" x14ac:dyDescent="0.2">
      <c r="A51" s="79"/>
      <c r="B51" s="79"/>
      <c r="C51" s="79"/>
      <c r="D51" s="79"/>
      <c r="E51" s="79"/>
      <c r="F51" s="79"/>
      <c r="G51" s="79"/>
      <c r="H51" s="79"/>
      <c r="I51" s="79"/>
    </row>
    <row r="52" spans="1:9" x14ac:dyDescent="0.2">
      <c r="A52" s="79"/>
      <c r="B52" s="79"/>
      <c r="C52" s="79"/>
      <c r="D52" s="79"/>
      <c r="E52" s="79"/>
      <c r="F52" s="79"/>
      <c r="G52" s="79"/>
      <c r="H52" s="79"/>
      <c r="I52" s="79"/>
    </row>
    <row r="53" spans="1:9" ht="15.75" x14ac:dyDescent="0.25">
      <c r="A53" s="83"/>
      <c r="B53" s="84"/>
      <c r="C53" s="83"/>
      <c r="D53" s="159"/>
      <c r="E53" s="159"/>
      <c r="F53" s="159"/>
      <c r="G53" s="159"/>
      <c r="H53" s="159"/>
      <c r="I53" s="159"/>
    </row>
    <row r="54" spans="1:9" x14ac:dyDescent="0.2">
      <c r="A54" s="154"/>
      <c r="B54" s="154"/>
      <c r="C54" s="156"/>
      <c r="D54" s="157"/>
      <c r="E54" s="157"/>
      <c r="F54" s="157"/>
      <c r="G54" s="157"/>
      <c r="H54" s="157"/>
      <c r="I54" s="157"/>
    </row>
    <row r="55" spans="1:9" x14ac:dyDescent="0.2">
      <c r="A55" s="154"/>
      <c r="B55" s="154"/>
      <c r="C55" s="156"/>
      <c r="D55" s="157"/>
      <c r="E55" s="157"/>
      <c r="F55" s="157"/>
      <c r="G55" s="157"/>
      <c r="H55" s="157"/>
      <c r="I55" s="157"/>
    </row>
    <row r="56" spans="1:9" ht="15.75" x14ac:dyDescent="0.2">
      <c r="A56" s="155"/>
      <c r="B56" s="155"/>
      <c r="C56" s="82"/>
      <c r="D56" s="85"/>
      <c r="E56" s="85"/>
      <c r="F56" s="85"/>
      <c r="G56" s="85"/>
      <c r="H56" s="85"/>
      <c r="I56" s="85"/>
    </row>
    <row r="57" spans="1:9" ht="15.75" x14ac:dyDescent="0.2">
      <c r="A57" s="158"/>
      <c r="B57" s="86"/>
      <c r="C57" s="87"/>
      <c r="D57" s="88"/>
      <c r="E57" s="89"/>
      <c r="F57" s="88"/>
      <c r="G57" s="89"/>
      <c r="H57" s="88"/>
      <c r="I57" s="89"/>
    </row>
    <row r="58" spans="1:9" ht="15.75" x14ac:dyDescent="0.2">
      <c r="A58" s="158"/>
      <c r="B58" s="86"/>
      <c r="C58" s="87"/>
      <c r="D58" s="88"/>
      <c r="E58" s="89"/>
      <c r="F58" s="88"/>
      <c r="G58" s="89"/>
      <c r="H58" s="88"/>
      <c r="I58" s="89"/>
    </row>
    <row r="59" spans="1:9" ht="15.75" x14ac:dyDescent="0.2">
      <c r="A59" s="158"/>
      <c r="B59" s="86"/>
      <c r="C59" s="87"/>
      <c r="D59" s="88"/>
      <c r="E59" s="89"/>
      <c r="F59" s="88"/>
      <c r="G59" s="89"/>
      <c r="H59" s="88"/>
      <c r="I59" s="89"/>
    </row>
    <row r="60" spans="1:9" ht="15.75" x14ac:dyDescent="0.2">
      <c r="A60" s="158"/>
      <c r="B60" s="86"/>
      <c r="C60" s="87"/>
      <c r="D60" s="88"/>
      <c r="E60" s="89"/>
      <c r="F60" s="88"/>
      <c r="G60" s="89"/>
      <c r="H60" s="88"/>
      <c r="I60" s="89"/>
    </row>
    <row r="61" spans="1:9" ht="18.75" x14ac:dyDescent="0.25">
      <c r="A61" s="152"/>
      <c r="B61" s="152"/>
      <c r="C61" s="90"/>
      <c r="D61" s="153"/>
      <c r="E61" s="153"/>
      <c r="F61" s="153"/>
      <c r="G61" s="153"/>
      <c r="H61" s="153"/>
      <c r="I61" s="153"/>
    </row>
    <row r="62" spans="1:9" x14ac:dyDescent="0.2">
      <c r="A62" s="79"/>
      <c r="B62" s="79"/>
      <c r="C62" s="79"/>
      <c r="D62" s="79"/>
      <c r="E62" s="79"/>
      <c r="F62" s="79"/>
      <c r="G62" s="79"/>
      <c r="H62" s="79"/>
      <c r="I62" s="79"/>
    </row>
    <row r="63" spans="1:9" x14ac:dyDescent="0.2">
      <c r="A63" s="79"/>
      <c r="B63" s="79"/>
      <c r="C63" s="79"/>
      <c r="D63" s="79"/>
      <c r="E63" s="79"/>
      <c r="F63" s="79"/>
      <c r="G63" s="79"/>
      <c r="H63" s="79"/>
      <c r="I63" s="79"/>
    </row>
  </sheetData>
  <mergeCells count="65">
    <mergeCell ref="A4:B6"/>
    <mergeCell ref="D3:E3"/>
    <mergeCell ref="F3:G3"/>
    <mergeCell ref="H3:I3"/>
    <mergeCell ref="C4:C5"/>
    <mergeCell ref="D4:E5"/>
    <mergeCell ref="F4:G5"/>
    <mergeCell ref="H4:I5"/>
    <mergeCell ref="A7:A12"/>
    <mergeCell ref="A13:B13"/>
    <mergeCell ref="D13:E13"/>
    <mergeCell ref="F13:G13"/>
    <mergeCell ref="H13:I13"/>
    <mergeCell ref="A18:B20"/>
    <mergeCell ref="C18:C19"/>
    <mergeCell ref="D18:E19"/>
    <mergeCell ref="F18:G19"/>
    <mergeCell ref="H18:I19"/>
    <mergeCell ref="H25:I25"/>
    <mergeCell ref="D29:E29"/>
    <mergeCell ref="F29:G29"/>
    <mergeCell ref="H29:I29"/>
    <mergeCell ref="D17:E17"/>
    <mergeCell ref="F17:G17"/>
    <mergeCell ref="H17:I17"/>
    <mergeCell ref="A21:A24"/>
    <mergeCell ref="A25:B25"/>
    <mergeCell ref="D25:E25"/>
    <mergeCell ref="F25:G25"/>
    <mergeCell ref="A30:B32"/>
    <mergeCell ref="C30:C31"/>
    <mergeCell ref="D30:E31"/>
    <mergeCell ref="F30:G31"/>
    <mergeCell ref="H30:I31"/>
    <mergeCell ref="A45:A48"/>
    <mergeCell ref="A37:B37"/>
    <mergeCell ref="D37:E37"/>
    <mergeCell ref="F37:G37"/>
    <mergeCell ref="H37:I37"/>
    <mergeCell ref="D41:E41"/>
    <mergeCell ref="F41:G41"/>
    <mergeCell ref="H41:I41"/>
    <mergeCell ref="A42:B44"/>
    <mergeCell ref="C42:C43"/>
    <mergeCell ref="D42:E43"/>
    <mergeCell ref="F42:G43"/>
    <mergeCell ref="H42:I43"/>
    <mergeCell ref="A33:A36"/>
    <mergeCell ref="A49:B49"/>
    <mergeCell ref="D49:E49"/>
    <mergeCell ref="F49:G49"/>
    <mergeCell ref="H49:I49"/>
    <mergeCell ref="D53:E53"/>
    <mergeCell ref="F53:G53"/>
    <mergeCell ref="H53:I53"/>
    <mergeCell ref="A61:B61"/>
    <mergeCell ref="D61:E61"/>
    <mergeCell ref="F61:G61"/>
    <mergeCell ref="H61:I61"/>
    <mergeCell ref="A54:B56"/>
    <mergeCell ref="C54:C55"/>
    <mergeCell ref="D54:E55"/>
    <mergeCell ref="F54:G55"/>
    <mergeCell ref="H54:I55"/>
    <mergeCell ref="A57:A6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12"/>
  <sheetViews>
    <sheetView rightToLeft="1" workbookViewId="0">
      <selection activeCell="B20" sqref="B20"/>
    </sheetView>
  </sheetViews>
  <sheetFormatPr defaultRowHeight="14.25" x14ac:dyDescent="0.2"/>
  <cols>
    <col min="2" max="2" width="36.75" customWidth="1"/>
    <col min="3" max="3" width="58.25" customWidth="1"/>
    <col min="5" max="5" width="10.625" bestFit="1" customWidth="1"/>
    <col min="6" max="6" width="12" bestFit="1" customWidth="1"/>
    <col min="7" max="7" width="13.875" customWidth="1"/>
  </cols>
  <sheetData>
    <row r="3" spans="1:8" ht="15" thickBot="1" x14ac:dyDescent="0.25"/>
    <row r="4" spans="1:8" ht="13.9" customHeight="1" x14ac:dyDescent="0.2">
      <c r="A4" s="180" t="s">
        <v>100</v>
      </c>
      <c r="B4" s="181"/>
      <c r="C4" s="181"/>
      <c r="D4" s="182"/>
      <c r="E4" s="63"/>
      <c r="F4" s="63"/>
      <c r="G4" s="64"/>
      <c r="H4" s="63"/>
    </row>
    <row r="5" spans="1:8" ht="45.6" customHeight="1" x14ac:dyDescent="0.2">
      <c r="A5" s="62" t="s">
        <v>88</v>
      </c>
      <c r="B5" s="61" t="s">
        <v>87</v>
      </c>
      <c r="C5" s="56" t="s">
        <v>86</v>
      </c>
      <c r="D5" s="60" t="s">
        <v>90</v>
      </c>
      <c r="E5" s="59" t="s">
        <v>85</v>
      </c>
      <c r="F5" s="59" t="s">
        <v>89</v>
      </c>
      <c r="G5" s="58" t="s">
        <v>84</v>
      </c>
      <c r="H5" s="57" t="s">
        <v>64</v>
      </c>
    </row>
    <row r="6" spans="1:8" ht="22.9" customHeight="1" x14ac:dyDescent="0.2">
      <c r="A6" s="183">
        <v>1</v>
      </c>
      <c r="B6" s="183"/>
      <c r="C6" s="56" t="s">
        <v>141</v>
      </c>
      <c r="D6" s="56">
        <v>1</v>
      </c>
      <c r="E6" s="65">
        <v>0</v>
      </c>
      <c r="F6" s="189">
        <f>E6*D6+E7*D7</f>
        <v>0</v>
      </c>
      <c r="G6" s="185">
        <f>RANK(F6,$F$6:$F$8,1)</f>
        <v>1</v>
      </c>
      <c r="H6" s="187" t="e">
        <f>IF(G6=1,F6/F6,F8/F6)*100</f>
        <v>#DIV/0!</v>
      </c>
    </row>
    <row r="7" spans="1:8" ht="23.45" customHeight="1" x14ac:dyDescent="0.2">
      <c r="A7" s="184"/>
      <c r="B7" s="184"/>
      <c r="C7" s="56" t="s">
        <v>65</v>
      </c>
      <c r="D7" s="56">
        <v>60</v>
      </c>
      <c r="E7" s="65">
        <v>0</v>
      </c>
      <c r="F7" s="190"/>
      <c r="G7" s="186"/>
      <c r="H7" s="188"/>
    </row>
    <row r="8" spans="1:8" ht="22.15" customHeight="1" x14ac:dyDescent="0.2">
      <c r="A8" s="183">
        <v>2</v>
      </c>
      <c r="B8" s="183"/>
      <c r="C8" s="56" t="s">
        <v>141</v>
      </c>
      <c r="D8" s="56">
        <v>1</v>
      </c>
      <c r="E8" s="65">
        <v>0</v>
      </c>
      <c r="F8" s="189">
        <f>E8*D8+E9*D9</f>
        <v>0</v>
      </c>
      <c r="G8" s="185">
        <f>RANK(F8,$F$6:$F$8,1)</f>
        <v>1</v>
      </c>
      <c r="H8" s="187" t="e">
        <f>IF(G8=1,F8/F8,F6/F8)*100</f>
        <v>#DIV/0!</v>
      </c>
    </row>
    <row r="9" spans="1:8" ht="22.15" customHeight="1" x14ac:dyDescent="0.2">
      <c r="A9" s="184"/>
      <c r="B9" s="184"/>
      <c r="C9" s="56" t="s">
        <v>65</v>
      </c>
      <c r="D9" s="56">
        <v>60</v>
      </c>
      <c r="E9" s="65">
        <v>0</v>
      </c>
      <c r="F9" s="190"/>
      <c r="G9" s="186"/>
      <c r="H9" s="188"/>
    </row>
    <row r="12" spans="1:8" ht="13.9" customHeight="1" x14ac:dyDescent="0.2"/>
  </sheetData>
  <mergeCells count="11">
    <mergeCell ref="G6:G7"/>
    <mergeCell ref="H6:H7"/>
    <mergeCell ref="G8:G9"/>
    <mergeCell ref="H8:H9"/>
    <mergeCell ref="F6:F7"/>
    <mergeCell ref="F8:F9"/>
    <mergeCell ref="A4:D4"/>
    <mergeCell ref="A6:A7"/>
    <mergeCell ref="B6:B7"/>
    <mergeCell ref="A8:A9"/>
    <mergeCell ref="B8:B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23"/>
  <sheetViews>
    <sheetView rightToLeft="1" workbookViewId="0">
      <selection activeCell="C20" sqref="C20"/>
    </sheetView>
  </sheetViews>
  <sheetFormatPr defaultRowHeight="14.25" x14ac:dyDescent="0.2"/>
  <cols>
    <col min="3" max="3" width="19.25" customWidth="1"/>
    <col min="4" max="4" width="19.75" customWidth="1"/>
  </cols>
  <sheetData>
    <row r="3" spans="1:4" ht="15" thickBot="1" x14ac:dyDescent="0.25"/>
    <row r="4" spans="1:4" ht="15.75" x14ac:dyDescent="0.25">
      <c r="A4" s="191" t="s">
        <v>101</v>
      </c>
      <c r="B4" s="192"/>
      <c r="C4" s="192"/>
      <c r="D4" s="192"/>
    </row>
    <row r="5" spans="1:4" ht="15.75" x14ac:dyDescent="0.25">
      <c r="A5" s="193" t="s">
        <v>87</v>
      </c>
      <c r="B5" s="194"/>
      <c r="C5" s="66"/>
      <c r="D5" s="66"/>
    </row>
    <row r="6" spans="1:4" ht="15.75" x14ac:dyDescent="0.25">
      <c r="A6" s="193" t="s">
        <v>88</v>
      </c>
      <c r="B6" s="194"/>
      <c r="C6" s="66"/>
      <c r="D6" s="66"/>
    </row>
    <row r="7" spans="1:4" ht="15.75" x14ac:dyDescent="0.25">
      <c r="A7" s="67" t="s">
        <v>3</v>
      </c>
      <c r="B7" s="68" t="s">
        <v>7</v>
      </c>
      <c r="C7" s="69"/>
      <c r="D7" s="69"/>
    </row>
    <row r="8" spans="1:4" ht="15.75" x14ac:dyDescent="0.2">
      <c r="A8" s="70">
        <v>0.7</v>
      </c>
      <c r="B8" s="71" t="s">
        <v>6</v>
      </c>
      <c r="C8" s="72">
        <f>איכות!D11</f>
        <v>0</v>
      </c>
      <c r="D8" s="72">
        <f>איכות!F11</f>
        <v>0</v>
      </c>
    </row>
    <row r="9" spans="1:4" ht="15.75" x14ac:dyDescent="0.2">
      <c r="A9" s="70">
        <v>0.3</v>
      </c>
      <c r="B9" s="71" t="s">
        <v>66</v>
      </c>
      <c r="C9" s="72" t="e">
        <f>מחיר!H6</f>
        <v>#DIV/0!</v>
      </c>
      <c r="D9" s="72" t="e">
        <f>מחיר!H8</f>
        <v>#DIV/0!</v>
      </c>
    </row>
    <row r="10" spans="1:4" ht="15.75" x14ac:dyDescent="0.2">
      <c r="A10" s="73">
        <f>SUM(A8:A9)</f>
        <v>1</v>
      </c>
      <c r="B10" s="74" t="s">
        <v>67</v>
      </c>
      <c r="C10" s="75" t="e">
        <f>(C8*A8)+(C9*0.3)</f>
        <v>#DIV/0!</v>
      </c>
      <c r="D10" s="75" t="e">
        <f>(D8*0.7)+(D9*0.3)</f>
        <v>#DIV/0!</v>
      </c>
    </row>
    <row r="11" spans="1:4" ht="15.75" x14ac:dyDescent="0.2">
      <c r="A11" s="195" t="s">
        <v>91</v>
      </c>
      <c r="B11" s="196"/>
      <c r="C11" s="76" t="e">
        <f>RANK(C10,$D$8:$E$8,0)</f>
        <v>#DIV/0!</v>
      </c>
      <c r="D11" s="76" t="e">
        <f>RANK(D10,$D$8:$E$8,0)</f>
        <v>#DIV/0!</v>
      </c>
    </row>
    <row r="23" spans="1:4" x14ac:dyDescent="0.2">
      <c r="A23" s="77"/>
      <c r="B23" s="77"/>
      <c r="C23" s="77"/>
      <c r="D23" s="77"/>
    </row>
  </sheetData>
  <mergeCells count="4">
    <mergeCell ref="A4:D4"/>
    <mergeCell ref="A5:B5"/>
    <mergeCell ref="A6:B6"/>
    <mergeCell ref="A11:B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5</vt:i4>
      </vt:variant>
      <vt:variant>
        <vt:lpstr>טווחים בעלי שם</vt:lpstr>
      </vt:variant>
      <vt:variant>
        <vt:i4>3</vt:i4>
      </vt:variant>
    </vt:vector>
  </HeadingPairs>
  <TitlesOfParts>
    <vt:vector size="8" baseType="lpstr">
      <vt:lpstr>תנאי-סף</vt:lpstr>
      <vt:lpstr>איכות</vt:lpstr>
      <vt:lpstr>תכנית עבודה</vt:lpstr>
      <vt:lpstr>מחיר</vt:lpstr>
      <vt:lpstr>סיכום</vt:lpstr>
      <vt:lpstr>'תנאי-סף'!_Ref295727242</vt:lpstr>
      <vt:lpstr>איכות!WPrint_Area_W</vt:lpstr>
      <vt:lpstr>'תנאי-סף'!WPrint_Area_W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Ayat Rahal</cp:lastModifiedBy>
  <dcterms:created xsi:type="dcterms:W3CDTF">2012-09-13T08:40:43Z</dcterms:created>
  <dcterms:modified xsi:type="dcterms:W3CDTF">2022-12-04T11:14:25Z</dcterms:modified>
</cp:coreProperties>
</file>